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255" yWindow="-60" windowWidth="9315" windowHeight="9270" activeTab="1"/>
  </bookViews>
  <sheets>
    <sheet name="Sheet1" sheetId="1" r:id="rId1"/>
    <sheet name="phan bo thoi gia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9" i="2" l="1"/>
  <c r="B10" i="2" s="1"/>
  <c r="B11" i="2" s="1"/>
  <c r="B12" i="2" s="1"/>
  <c r="B13" i="2" s="1"/>
  <c r="B14" i="2" s="1"/>
  <c r="B15" i="2" s="1"/>
  <c r="B16" i="2" s="1"/>
  <c r="B8" i="2"/>
  <c r="L53" i="2"/>
  <c r="K53" i="2"/>
  <c r="J53" i="2"/>
  <c r="F52" i="2"/>
  <c r="E52" i="2"/>
  <c r="L37" i="2"/>
  <c r="K37" i="2"/>
  <c r="J37" i="2"/>
  <c r="F36" i="2"/>
  <c r="E36" i="2"/>
  <c r="L21" i="2"/>
  <c r="K21" i="2"/>
  <c r="J21" i="2"/>
  <c r="F20" i="2"/>
  <c r="E20" i="2"/>
  <c r="L6" i="2"/>
  <c r="K6" i="2"/>
  <c r="J6" i="2"/>
  <c r="F5" i="2"/>
  <c r="F68" i="2" s="1"/>
  <c r="E5" i="2"/>
  <c r="B17" i="2" l="1"/>
  <c r="B18" i="2" s="1"/>
  <c r="E68" i="2"/>
  <c r="G52" i="2"/>
  <c r="G36" i="2"/>
  <c r="G20" i="2"/>
  <c r="G5" i="2"/>
  <c r="G68" i="2" s="1"/>
  <c r="P60" i="1" l="1"/>
  <c r="P62" i="1"/>
  <c r="P63" i="1"/>
  <c r="P64" i="1"/>
  <c r="P59" i="1"/>
  <c r="P32" i="1"/>
  <c r="P35" i="1"/>
  <c r="P38" i="1"/>
  <c r="P30" i="1"/>
  <c r="P18" i="1"/>
  <c r="P19" i="1"/>
  <c r="P20" i="1"/>
  <c r="P21" i="1"/>
  <c r="P23" i="1"/>
  <c r="P16" i="1"/>
  <c r="H63" i="1" l="1"/>
  <c r="M60" i="1" l="1"/>
  <c r="N60" i="1"/>
  <c r="O60" i="1"/>
  <c r="M61" i="1"/>
  <c r="N61" i="1"/>
  <c r="O61" i="1"/>
  <c r="M62" i="1"/>
  <c r="N62" i="1"/>
  <c r="O62" i="1"/>
  <c r="M63" i="1"/>
  <c r="N63" i="1"/>
  <c r="O63" i="1"/>
  <c r="M64" i="1"/>
  <c r="N64" i="1"/>
  <c r="O64" i="1"/>
  <c r="O59" i="1"/>
  <c r="N59" i="1"/>
  <c r="M59" i="1"/>
  <c r="M31" i="1"/>
  <c r="N31" i="1"/>
  <c r="O31" i="1"/>
  <c r="M32" i="1"/>
  <c r="N32" i="1"/>
  <c r="O32" i="1"/>
  <c r="M33" i="1"/>
  <c r="N33" i="1"/>
  <c r="O33" i="1"/>
  <c r="M34" i="1"/>
  <c r="N34" i="1"/>
  <c r="O34" i="1"/>
  <c r="M35" i="1"/>
  <c r="N35" i="1"/>
  <c r="O35" i="1"/>
  <c r="M36" i="1"/>
  <c r="N36" i="1"/>
  <c r="O36" i="1"/>
  <c r="M37" i="1"/>
  <c r="N37" i="1"/>
  <c r="O37" i="1"/>
  <c r="M38" i="1"/>
  <c r="N38" i="1"/>
  <c r="O38" i="1"/>
  <c r="O30" i="1"/>
  <c r="N30" i="1"/>
  <c r="M30" i="1"/>
  <c r="M17" i="1"/>
  <c r="N17" i="1"/>
  <c r="O17" i="1"/>
  <c r="M18" i="1"/>
  <c r="N18" i="1"/>
  <c r="O18" i="1"/>
  <c r="M19" i="1"/>
  <c r="N19" i="1"/>
  <c r="O19" i="1"/>
  <c r="M20" i="1"/>
  <c r="N20" i="1"/>
  <c r="O20" i="1"/>
  <c r="M21" i="1"/>
  <c r="N21" i="1"/>
  <c r="O21" i="1"/>
  <c r="M22" i="1"/>
  <c r="N22" i="1"/>
  <c r="O22" i="1"/>
  <c r="M23" i="1"/>
  <c r="N23" i="1"/>
  <c r="O23" i="1"/>
  <c r="O16" i="1"/>
  <c r="N16" i="1"/>
  <c r="M16" i="1"/>
  <c r="J32" i="1" l="1"/>
  <c r="L32" i="1" s="1"/>
  <c r="J33" i="1"/>
  <c r="L33" i="1" s="1"/>
  <c r="P33" i="1" s="1"/>
  <c r="J34" i="1"/>
  <c r="L34" i="1" s="1"/>
  <c r="P34" i="1" s="1"/>
  <c r="J35" i="1"/>
  <c r="L35" i="1" s="1"/>
  <c r="J36" i="1"/>
  <c r="L36" i="1" s="1"/>
  <c r="P36" i="1" s="1"/>
  <c r="J37" i="1"/>
  <c r="L37" i="1" s="1"/>
  <c r="P37" i="1" s="1"/>
  <c r="J38" i="1"/>
  <c r="L38" i="1" s="1"/>
  <c r="J39" i="1"/>
  <c r="J40" i="1"/>
  <c r="J41" i="1"/>
  <c r="J42" i="1"/>
  <c r="J43" i="1"/>
  <c r="H32" i="1"/>
  <c r="H33" i="1"/>
  <c r="H34" i="1"/>
  <c r="H35" i="1"/>
  <c r="H36" i="1"/>
  <c r="H37" i="1"/>
  <c r="J17" i="1"/>
  <c r="L17" i="1" s="1"/>
  <c r="P17" i="1" s="1"/>
  <c r="J18" i="1"/>
  <c r="L18" i="1" s="1"/>
  <c r="J19" i="1"/>
  <c r="L19" i="1" s="1"/>
  <c r="J20" i="1"/>
  <c r="L20" i="1" s="1"/>
  <c r="J21" i="1"/>
  <c r="L21" i="1" s="1"/>
  <c r="J22" i="1"/>
  <c r="J23" i="1"/>
  <c r="L23" i="1" s="1"/>
  <c r="J24" i="1"/>
  <c r="J25" i="1"/>
  <c r="J26" i="1"/>
  <c r="J27" i="1"/>
  <c r="J28" i="1"/>
  <c r="J44" i="1"/>
  <c r="J45" i="1"/>
  <c r="J46" i="1"/>
  <c r="J47" i="1"/>
  <c r="J48" i="1"/>
  <c r="J49" i="1"/>
  <c r="J50" i="1"/>
  <c r="J60" i="1"/>
  <c r="L60" i="1" s="1"/>
  <c r="J61" i="1"/>
  <c r="L61" i="1" s="1"/>
  <c r="P61" i="1" s="1"/>
  <c r="J62" i="1"/>
  <c r="L62" i="1" s="1"/>
  <c r="J63" i="1"/>
  <c r="L63" i="1" s="1"/>
  <c r="J64" i="1"/>
  <c r="L64" i="1" s="1"/>
  <c r="J65" i="1"/>
  <c r="J66" i="1"/>
  <c r="J67" i="1"/>
  <c r="J68" i="1"/>
  <c r="J69" i="1"/>
  <c r="J70" i="1"/>
  <c r="H60" i="1"/>
  <c r="H61" i="1"/>
  <c r="H62" i="1"/>
  <c r="H64" i="1"/>
  <c r="D65" i="1"/>
  <c r="H65" i="1" s="1"/>
  <c r="D66" i="1"/>
  <c r="H66" i="1" s="1"/>
  <c r="D67" i="1"/>
  <c r="H67" i="1" s="1"/>
  <c r="D68" i="1"/>
  <c r="H68" i="1" s="1"/>
  <c r="D69" i="1"/>
  <c r="D70" i="1"/>
  <c r="H38" i="1"/>
  <c r="D39" i="1"/>
  <c r="H39" i="1" s="1"/>
  <c r="D40" i="1"/>
  <c r="H40" i="1" s="1"/>
  <c r="D41" i="1"/>
  <c r="H41" i="1" s="1"/>
  <c r="D42" i="1"/>
  <c r="H42" i="1" s="1"/>
  <c r="D43" i="1"/>
  <c r="H43" i="1" s="1"/>
  <c r="D44" i="1"/>
  <c r="D45" i="1"/>
  <c r="D46" i="1"/>
  <c r="D47" i="1"/>
  <c r="D48" i="1"/>
  <c r="D49" i="1"/>
  <c r="D50" i="1"/>
  <c r="H17" i="1"/>
  <c r="H18" i="1"/>
  <c r="H19" i="1"/>
  <c r="H20" i="1"/>
  <c r="H21" i="1"/>
  <c r="D22" i="1"/>
  <c r="D24" i="1"/>
  <c r="D25" i="1"/>
  <c r="D26" i="1"/>
  <c r="D27" i="1"/>
  <c r="D28" i="1"/>
  <c r="L22" i="1" l="1"/>
  <c r="P22" i="1" s="1"/>
  <c r="J59" i="1"/>
  <c r="L59" i="1" s="1"/>
  <c r="J31" i="1"/>
  <c r="L31" i="1" s="1"/>
  <c r="P31" i="1" s="1"/>
  <c r="J30" i="1"/>
  <c r="L30" i="1" s="1"/>
  <c r="J16" i="1"/>
  <c r="L16" i="1" s="1"/>
  <c r="H70" i="1" l="1"/>
  <c r="H69" i="1"/>
  <c r="H50" i="1"/>
  <c r="H49" i="1"/>
  <c r="H48" i="1"/>
  <c r="H47" i="1"/>
  <c r="H46" i="1"/>
  <c r="H45" i="1"/>
  <c r="H28" i="1"/>
  <c r="H27" i="1"/>
  <c r="H26" i="1"/>
  <c r="H25" i="1"/>
  <c r="H24" i="1"/>
  <c r="H23" i="1"/>
  <c r="H59" i="1" l="1"/>
  <c r="H30" i="1"/>
  <c r="H31" i="1"/>
  <c r="H44" i="1"/>
  <c r="E71" i="1"/>
  <c r="F71" i="1"/>
  <c r="G71" i="1"/>
  <c r="C71" i="1"/>
  <c r="E29" i="1"/>
  <c r="F29" i="1"/>
  <c r="G29" i="1"/>
  <c r="C29" i="1"/>
  <c r="H22" i="1"/>
  <c r="H16" i="1"/>
  <c r="E15" i="1"/>
  <c r="F15" i="1"/>
  <c r="G15" i="1"/>
  <c r="C15" i="1"/>
  <c r="D7" i="1"/>
  <c r="E7" i="1"/>
  <c r="F7" i="1"/>
  <c r="G7" i="1"/>
  <c r="H7" i="1"/>
  <c r="C7" i="1"/>
  <c r="G14" i="1" l="1"/>
  <c r="G51" i="1" s="1"/>
  <c r="F14" i="1"/>
  <c r="F51" i="1" s="1"/>
  <c r="D29" i="1"/>
  <c r="H29" i="1"/>
  <c r="E14" i="1"/>
  <c r="E51" i="1" s="1"/>
  <c r="H71" i="1"/>
  <c r="D71" i="1"/>
  <c r="H15" i="1"/>
  <c r="C14" i="1"/>
  <c r="C72" i="1" s="1"/>
  <c r="D15" i="1"/>
  <c r="E72" i="1" l="1"/>
  <c r="F72" i="1"/>
  <c r="G72" i="1"/>
  <c r="H14" i="1"/>
  <c r="H72" i="1" s="1"/>
  <c r="C51" i="1"/>
  <c r="J14" i="1"/>
  <c r="K14" i="1" s="1"/>
  <c r="D14" i="1"/>
  <c r="H51" i="1" l="1"/>
  <c r="D51" i="1"/>
  <c r="D72" i="1"/>
  <c r="K16" i="1"/>
  <c r="L14" i="1" s="1"/>
  <c r="K15" i="1"/>
</calcChain>
</file>

<file path=xl/sharedStrings.xml><?xml version="1.0" encoding="utf-8"?>
<sst xmlns="http://schemas.openxmlformats.org/spreadsheetml/2006/main" count="147" uniqueCount="102">
  <si>
    <t>Mã MH, MĐ</t>
  </si>
  <si>
    <t>Tên môn học, mô đun</t>
  </si>
  <si>
    <t>Thời gian đào tạo (giờ)</t>
  </si>
  <si>
    <t>Tổng</t>
  </si>
  <si>
    <t>Số giờ lên lớp</t>
  </si>
  <si>
    <t>Số giờ tự học</t>
  </si>
  <si>
    <t>thuyết</t>
  </si>
  <si>
    <t>Thực hành</t>
  </si>
  <si>
    <t>Kiểm tra</t>
  </si>
  <si>
    <t>I</t>
  </si>
  <si>
    <t>Các môn học chung</t>
  </si>
  <si>
    <t>MH 01</t>
  </si>
  <si>
    <t>Chính trị</t>
  </si>
  <si>
    <t>MH 02</t>
  </si>
  <si>
    <t>MH 03</t>
  </si>
  <si>
    <t>Giáo dục thể chất</t>
  </si>
  <si>
    <t>MH 04</t>
  </si>
  <si>
    <t>Giáo dục quốc phòng - An ninh</t>
  </si>
  <si>
    <t>MH 05</t>
  </si>
  <si>
    <t>Tin học</t>
  </si>
  <si>
    <t>MH 06</t>
  </si>
  <si>
    <t>Ngoại ngữ (Anh văn)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</si>
  <si>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</si>
  <si>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</si>
  <si>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</si>
  <si>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</si>
  <si>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</si>
  <si>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</si>
  <si>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</si>
  <si>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CĐN ĐIỆN TỬ CÔNG NGHIỆP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</si>
  <si>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</si>
  <si>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</si>
  <si>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MĐ</t>
  </si>
  <si>
    <t>mô đun tự chọn</t>
  </si>
  <si>
    <t>Tổng số</t>
  </si>
  <si>
    <t>Số giờ  tự học</t>
  </si>
  <si>
    <t>Lý thuyết</t>
  </si>
  <si>
    <t>hành</t>
  </si>
  <si>
    <t>chưa qui đổi</t>
  </si>
  <si>
    <t>qui đổi</t>
  </si>
  <si>
    <t>MH 07</t>
  </si>
  <si>
    <t>An toàn điện</t>
  </si>
  <si>
    <t>MH 08</t>
  </si>
  <si>
    <t>Mạch điện</t>
  </si>
  <si>
    <t>MH 09</t>
  </si>
  <si>
    <t>Vẽ kỹ thuật</t>
  </si>
  <si>
    <t>MĐ 10</t>
  </si>
  <si>
    <t>Vẽ điện</t>
  </si>
  <si>
    <t>MH 11</t>
  </si>
  <si>
    <t>Vật liệu điện</t>
  </si>
  <si>
    <t>MĐ 12</t>
  </si>
  <si>
    <t>Khí cụ điện</t>
  </si>
  <si>
    <t>MĐ 13</t>
  </si>
  <si>
    <t>Điện tử cơ bản</t>
  </si>
  <si>
    <t>MĐ 14</t>
  </si>
  <si>
    <t>Kỹ thuật nguội</t>
  </si>
  <si>
    <t>MĐ 15</t>
  </si>
  <si>
    <t xml:space="preserve">Điều khiển khí nén </t>
  </si>
  <si>
    <t>MĐ 16</t>
  </si>
  <si>
    <t>Đo lường điện</t>
  </si>
  <si>
    <t>MĐ 17</t>
  </si>
  <si>
    <t>Máy điện 1</t>
  </si>
  <si>
    <t>MH 18</t>
  </si>
  <si>
    <t>Cung cấp điện</t>
  </si>
  <si>
    <t>MH 19</t>
  </si>
  <si>
    <t>Truyền động điện</t>
  </si>
  <si>
    <t>MĐ 20</t>
  </si>
  <si>
    <t>Trang bị điện 1</t>
  </si>
  <si>
    <t>MH 21</t>
  </si>
  <si>
    <t>Điện tử công suât</t>
  </si>
  <si>
    <t>MĐ 22</t>
  </si>
  <si>
    <t>PLC cơ bản</t>
  </si>
  <si>
    <t>MĐ 23</t>
  </si>
  <si>
    <t>Thực tập tốt nghiệp</t>
  </si>
  <si>
    <t>Pháp luât.</t>
  </si>
  <si>
    <t>MĐ 24</t>
  </si>
  <si>
    <t>Chuyên đề Điều khiển lập trình cỡ nhỏ</t>
  </si>
  <si>
    <t>MĐ 25</t>
  </si>
  <si>
    <t>Điện tử ứng dụng</t>
  </si>
  <si>
    <t>MĐ 26</t>
  </si>
  <si>
    <t>Kỹ thuật số</t>
  </si>
  <si>
    <t>MĐ 27</t>
  </si>
  <si>
    <t>Kỹ thuật lạnh</t>
  </si>
  <si>
    <t>MĐ 28</t>
  </si>
  <si>
    <t>Quấn dây máy điện nâng cao</t>
  </si>
  <si>
    <t>MĐ 29</t>
  </si>
  <si>
    <t>Trang bị điện 2</t>
  </si>
  <si>
    <t>TT</t>
  </si>
  <si>
    <t xml:space="preserve">Số giờ lên lớp </t>
  </si>
  <si>
    <t>Ghi chú</t>
  </si>
  <si>
    <t>Học kỳ 1</t>
  </si>
  <si>
    <t>Môn học, mô đun bắt buộc</t>
  </si>
  <si>
    <t>Môn học, mô đun tự chọn</t>
  </si>
  <si>
    <t>Học kỳ 2</t>
  </si>
  <si>
    <t xml:space="preserve">Tin học </t>
  </si>
  <si>
    <t>Pháp luật</t>
  </si>
  <si>
    <t>Học kỳ 3</t>
  </si>
  <si>
    <t>Học kỳ 4</t>
  </si>
  <si>
    <t>Tổng cộng toàn khóa :</t>
  </si>
  <si>
    <t xml:space="preserve">Giáo dục thể chất </t>
  </si>
  <si>
    <t xml:space="preserve">Anh văn </t>
  </si>
  <si>
    <t>Tên môn học, mô đun tự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</si>
</sst>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0" xfId="0" applyFont="1"/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3" xfId="0" applyFont="1" applyBorder="1" applyAlignment="1">
      <alignment vertical="center" wrapText="1"/>
    </xf>
    <xf numFmtId="0" fontId="0" fillId="2" borderId="0" xfId="0" applyFill="1"/>
    <xf numFmtId="0" fontId="6" fillId="2" borderId="7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justify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opLeftCell="A4" zoomScale="85" zoomScaleNormal="85" workbookViewId="0">
      <pane ySplit="3" topLeftCell="A38" activePane="bottomLeft" state="frozen"/>
      <selection activeCell="A4" sqref="A4"/>
      <selection pane="bottomLeft" activeCell="A54" sqref="A54:H71"/>
    </sheetView>
  </sheetViews>
  <sheetFormatPr defaultRowHeight="15" x14ac:dyDescent="0.25"/>
  <cols>
    <col min="1" max="1" width="16.42578125" customWidth="1"/>
    <col min="2" max="2" width="24.5703125" customWidth="1"/>
    <col min="4" max="4" width="9.140625" style="17"/>
    <col min="10" max="10" width="10.140625" customWidth="1"/>
    <col min="11" max="11" width="9" customWidth="1"/>
    <col min="12" max="12" width="6.85546875" customWidth="1"/>
  </cols>
  <sheetData>
    <row r="1" spans="1:16" ht="15.75" thickBot="1" x14ac:dyDescent="0.3">
      <c r="A1" s="41" t="s">
        <v>29</v>
      </c>
      <c r="B1" s="41"/>
      <c r="C1" s="41"/>
      <c r="D1" s="41"/>
      <c r="E1" s="41"/>
      <c r="F1" s="41"/>
      <c r="G1" s="41"/>
      <c r="H1" s="41"/>
      <c r="I1" s="75"/>
    </row>
    <row r="2" spans="1:16" ht="15.75" thickBot="1" x14ac:dyDescent="0.3">
      <c r="A2" s="42" t="s">
        <v>30</v>
      </c>
      <c r="B2" s="42"/>
      <c r="C2" s="42"/>
      <c r="D2" s="42"/>
      <c r="E2" s="42"/>
      <c r="F2" s="42"/>
      <c r="G2" s="42"/>
      <c r="H2" s="42"/>
      <c r="I2" s="76"/>
    </row>
    <row r="3" spans="1:16" ht="19.5" thickBot="1" x14ac:dyDescent="0.3">
      <c r="A3" s="56" t="s">
        <v>0</v>
      </c>
      <c r="B3" s="56" t="s">
        <v>1</v>
      </c>
      <c r="C3" s="59" t="s">
        <v>2</v>
      </c>
      <c r="D3" s="60"/>
      <c r="E3" s="60"/>
      <c r="F3" s="60"/>
      <c r="G3" s="60"/>
      <c r="H3" s="61"/>
      <c r="I3" s="77"/>
    </row>
    <row r="4" spans="1:16" ht="19.5" thickBot="1" x14ac:dyDescent="0.3">
      <c r="A4" s="57"/>
      <c r="B4" s="57"/>
      <c r="C4" s="39" t="s">
        <v>34</v>
      </c>
      <c r="D4" s="51" t="s">
        <v>4</v>
      </c>
      <c r="E4" s="52"/>
      <c r="F4" s="52"/>
      <c r="G4" s="53"/>
      <c r="H4" s="39" t="s">
        <v>5</v>
      </c>
      <c r="I4" s="78"/>
    </row>
    <row r="5" spans="1:16" ht="18.75" x14ac:dyDescent="0.25">
      <c r="A5" s="57"/>
      <c r="B5" s="57"/>
      <c r="C5" s="62"/>
      <c r="D5" s="54" t="s">
        <v>3</v>
      </c>
      <c r="E5" s="54" t="s">
        <v>36</v>
      </c>
      <c r="F5" s="39" t="s">
        <v>7</v>
      </c>
      <c r="G5" s="39" t="s">
        <v>8</v>
      </c>
      <c r="H5" s="50"/>
      <c r="I5" s="78"/>
    </row>
    <row r="6" spans="1:16" ht="20.25" customHeight="1" thickBot="1" x14ac:dyDescent="0.3">
      <c r="A6" s="58"/>
      <c r="B6" s="58"/>
      <c r="C6" s="63"/>
      <c r="D6" s="55"/>
      <c r="E6" s="55" t="s">
        <v>6</v>
      </c>
      <c r="F6" s="40"/>
      <c r="G6" s="40"/>
      <c r="H6" s="40"/>
      <c r="I6" s="78"/>
    </row>
    <row r="7" spans="1:16" ht="19.5" thickBot="1" x14ac:dyDescent="0.3">
      <c r="A7" s="7" t="s">
        <v>9</v>
      </c>
      <c r="B7" s="8" t="s">
        <v>10</v>
      </c>
      <c r="C7" s="9">
        <f>SUM(C8:C13)</f>
        <v>210</v>
      </c>
      <c r="D7" s="9">
        <f t="shared" ref="D7:H7" si="0">SUM(D8:D13)</f>
        <v>0</v>
      </c>
      <c r="E7" s="9">
        <f t="shared" si="0"/>
        <v>106</v>
      </c>
      <c r="F7" s="9">
        <f t="shared" si="0"/>
        <v>87</v>
      </c>
      <c r="G7" s="9">
        <f t="shared" si="0"/>
        <v>17</v>
      </c>
      <c r="H7" s="9">
        <f t="shared" si="0"/>
        <v>0</v>
      </c>
      <c r="I7" s="79"/>
    </row>
    <row r="8" spans="1:16" ht="19.5" thickBot="1" x14ac:dyDescent="0.3">
      <c r="A8" s="20" t="s">
        <v>11</v>
      </c>
      <c r="B8" s="21" t="s">
        <v>12</v>
      </c>
      <c r="C8" s="22">
        <v>30</v>
      </c>
      <c r="D8" s="16"/>
      <c r="E8" s="22">
        <v>22</v>
      </c>
      <c r="F8" s="22">
        <v>6</v>
      </c>
      <c r="G8" s="23">
        <v>2</v>
      </c>
      <c r="H8" s="1"/>
      <c r="I8" s="78"/>
    </row>
    <row r="9" spans="1:16" ht="19.5" thickBot="1" x14ac:dyDescent="0.3">
      <c r="A9" s="20" t="s">
        <v>13</v>
      </c>
      <c r="B9" s="21" t="s">
        <v>74</v>
      </c>
      <c r="C9" s="22">
        <v>15</v>
      </c>
      <c r="D9" s="16"/>
      <c r="E9" s="22">
        <v>10</v>
      </c>
      <c r="F9" s="22">
        <v>4</v>
      </c>
      <c r="G9" s="23">
        <v>1</v>
      </c>
      <c r="H9" s="1"/>
      <c r="I9" s="78"/>
    </row>
    <row r="10" spans="1:16" ht="19.5" thickBot="1" x14ac:dyDescent="0.3">
      <c r="A10" s="20" t="s">
        <v>14</v>
      </c>
      <c r="B10" s="21" t="s">
        <v>15</v>
      </c>
      <c r="C10" s="22">
        <v>30</v>
      </c>
      <c r="D10" s="16"/>
      <c r="E10" s="22">
        <v>3</v>
      </c>
      <c r="F10" s="22">
        <v>24</v>
      </c>
      <c r="G10" s="23">
        <v>3</v>
      </c>
      <c r="H10" s="1"/>
      <c r="I10" s="78"/>
    </row>
    <row r="11" spans="1:16" ht="38.25" thickBot="1" x14ac:dyDescent="0.3">
      <c r="A11" s="20" t="s">
        <v>16</v>
      </c>
      <c r="B11" s="21" t="s">
        <v>17</v>
      </c>
      <c r="C11" s="22">
        <v>45</v>
      </c>
      <c r="D11" s="16"/>
      <c r="E11" s="22">
        <v>28</v>
      </c>
      <c r="F11" s="22">
        <v>13</v>
      </c>
      <c r="G11" s="23">
        <v>4</v>
      </c>
      <c r="H11" s="1"/>
      <c r="I11" s="78"/>
    </row>
    <row r="12" spans="1:16" ht="19.5" thickBot="1" x14ac:dyDescent="0.3">
      <c r="A12" s="20" t="s">
        <v>18</v>
      </c>
      <c r="B12" s="21" t="s">
        <v>19</v>
      </c>
      <c r="C12" s="22">
        <v>30</v>
      </c>
      <c r="D12" s="16"/>
      <c r="E12" s="22">
        <v>13</v>
      </c>
      <c r="F12" s="22">
        <v>15</v>
      </c>
      <c r="G12" s="23">
        <v>2</v>
      </c>
      <c r="H12" s="1"/>
      <c r="I12" s="78"/>
    </row>
    <row r="13" spans="1:16" ht="19.5" thickBot="1" x14ac:dyDescent="0.3">
      <c r="A13" s="20" t="s">
        <v>20</v>
      </c>
      <c r="B13" s="21" t="s">
        <v>21</v>
      </c>
      <c r="C13" s="22">
        <v>60</v>
      </c>
      <c r="D13" s="16"/>
      <c r="E13" s="22">
        <v>30</v>
      </c>
      <c r="F13" s="22">
        <v>25</v>
      </c>
      <c r="G13" s="23">
        <v>5</v>
      </c>
      <c r="H13" s="1"/>
      <c r="I13" s="78"/>
      <c r="J13" t="s">
        <v>38</v>
      </c>
      <c r="K13" t="s">
        <v>39</v>
      </c>
    </row>
    <row r="14" spans="1:16" ht="57" thickBot="1" x14ac:dyDescent="0.3">
      <c r="A14" s="7" t="s">
        <v>22</v>
      </c>
      <c r="B14" s="8" t="s">
        <v>23</v>
      </c>
      <c r="C14" s="9">
        <f t="shared" ref="C14:H14" si="1">C15+C29</f>
        <v>1770</v>
      </c>
      <c r="D14" s="9">
        <f t="shared" si="1"/>
        <v>1215</v>
      </c>
      <c r="E14" s="9">
        <f t="shared" si="1"/>
        <v>317</v>
      </c>
      <c r="F14" s="9">
        <f t="shared" si="1"/>
        <v>836</v>
      </c>
      <c r="G14" s="9">
        <f t="shared" si="1"/>
        <v>62</v>
      </c>
      <c r="H14" s="9">
        <f t="shared" si="1"/>
        <v>555</v>
      </c>
      <c r="I14" s="80"/>
      <c r="J14" s="14">
        <f>SUM(C14,C71)</f>
        <v>2340</v>
      </c>
      <c r="K14" s="14">
        <f>J14/1.5</f>
        <v>1560</v>
      </c>
      <c r="L14">
        <f>K16+H14+H71</f>
        <v>2340</v>
      </c>
    </row>
    <row r="15" spans="1:16" ht="38.25" thickBot="1" x14ac:dyDescent="0.3">
      <c r="A15" s="10" t="s">
        <v>24</v>
      </c>
      <c r="B15" s="11" t="s">
        <v>25</v>
      </c>
      <c r="C15" s="9">
        <f t="shared" ref="C15:H15" si="2">SUM(C16:C28)</f>
        <v>370</v>
      </c>
      <c r="D15" s="9">
        <f t="shared" si="2"/>
        <v>285</v>
      </c>
      <c r="E15" s="9">
        <f t="shared" si="2"/>
        <v>105</v>
      </c>
      <c r="F15" s="9">
        <f t="shared" si="2"/>
        <v>164</v>
      </c>
      <c r="G15" s="9">
        <f t="shared" si="2"/>
        <v>16</v>
      </c>
      <c r="H15" s="9">
        <f t="shared" si="2"/>
        <v>85</v>
      </c>
      <c r="I15" s="79"/>
      <c r="K15" s="15">
        <f>K14-(D14+D71)</f>
        <v>0</v>
      </c>
    </row>
    <row r="16" spans="1:16" ht="19.5" thickBot="1" x14ac:dyDescent="0.3">
      <c r="A16" s="20" t="s">
        <v>40</v>
      </c>
      <c r="B16" s="21" t="s">
        <v>41</v>
      </c>
      <c r="C16" s="22">
        <v>30</v>
      </c>
      <c r="D16" s="16">
        <v>30</v>
      </c>
      <c r="E16" s="22">
        <v>14</v>
      </c>
      <c r="F16" s="22">
        <v>14</v>
      </c>
      <c r="G16" s="23">
        <v>2</v>
      </c>
      <c r="H16" s="1">
        <f>C16-D16</f>
        <v>0</v>
      </c>
      <c r="I16" s="78">
        <v>1</v>
      </c>
      <c r="J16">
        <f>SUM(E16:G16)</f>
        <v>30</v>
      </c>
      <c r="K16">
        <f>D14+D71</f>
        <v>1560</v>
      </c>
      <c r="L16" s="29">
        <f>D16-J16</f>
        <v>0</v>
      </c>
      <c r="M16" s="29">
        <f>E16/1.5</f>
        <v>9.3333333333333339</v>
      </c>
      <c r="N16" s="29">
        <f>F16/1.5</f>
        <v>9.3333333333333339</v>
      </c>
      <c r="O16" s="29">
        <f>G16/1.5</f>
        <v>1.3333333333333333</v>
      </c>
      <c r="P16">
        <f>F16+L16</f>
        <v>14</v>
      </c>
    </row>
    <row r="17" spans="1:16" ht="19.5" thickBot="1" x14ac:dyDescent="0.3">
      <c r="A17" s="38" t="s">
        <v>42</v>
      </c>
      <c r="B17" s="3" t="s">
        <v>43</v>
      </c>
      <c r="C17" s="22">
        <v>75</v>
      </c>
      <c r="D17" s="16">
        <v>45</v>
      </c>
      <c r="E17" s="22">
        <v>14</v>
      </c>
      <c r="F17" s="22">
        <v>29</v>
      </c>
      <c r="G17" s="23">
        <v>2</v>
      </c>
      <c r="H17" s="1">
        <f t="shared" ref="H17:H21" si="3">C17-D17</f>
        <v>30</v>
      </c>
      <c r="I17" s="78">
        <v>1</v>
      </c>
      <c r="J17">
        <f t="shared" ref="J17:J28" si="4">SUM(E17:G17)</f>
        <v>45</v>
      </c>
      <c r="L17" s="29">
        <f t="shared" ref="L17:L23" si="5">D17-J17</f>
        <v>0</v>
      </c>
      <c r="M17" s="29">
        <f t="shared" ref="M17:M23" si="6">E17/1.5</f>
        <v>9.3333333333333339</v>
      </c>
      <c r="N17" s="29">
        <f t="shared" ref="N17:N23" si="7">F17/1.5</f>
        <v>19.333333333333332</v>
      </c>
      <c r="O17" s="29">
        <f t="shared" ref="O17:O23" si="8">G17/1.5</f>
        <v>1.3333333333333333</v>
      </c>
      <c r="P17">
        <f t="shared" ref="P17:P23" si="9">F17+L17</f>
        <v>29</v>
      </c>
    </row>
    <row r="18" spans="1:16" ht="19.5" thickBot="1" x14ac:dyDescent="0.3">
      <c r="A18" s="20" t="s">
        <v>44</v>
      </c>
      <c r="B18" s="21" t="s">
        <v>45</v>
      </c>
      <c r="C18" s="22">
        <v>30</v>
      </c>
      <c r="D18" s="16">
        <v>30</v>
      </c>
      <c r="E18" s="22">
        <v>15</v>
      </c>
      <c r="F18" s="22">
        <v>13</v>
      </c>
      <c r="G18" s="23">
        <v>2</v>
      </c>
      <c r="H18" s="1">
        <f t="shared" si="3"/>
        <v>0</v>
      </c>
      <c r="I18" s="78">
        <v>1</v>
      </c>
      <c r="J18">
        <f t="shared" si="4"/>
        <v>30</v>
      </c>
      <c r="L18" s="29">
        <f t="shared" si="5"/>
        <v>0</v>
      </c>
      <c r="M18" s="29">
        <f t="shared" si="6"/>
        <v>10</v>
      </c>
      <c r="N18" s="29">
        <f t="shared" si="7"/>
        <v>8.6666666666666661</v>
      </c>
      <c r="O18" s="29">
        <f t="shared" si="8"/>
        <v>1.3333333333333333</v>
      </c>
      <c r="P18">
        <f t="shared" si="9"/>
        <v>13</v>
      </c>
    </row>
    <row r="19" spans="1:16" ht="19.5" thickBot="1" x14ac:dyDescent="0.3">
      <c r="A19" s="20" t="s">
        <v>46</v>
      </c>
      <c r="B19" s="21" t="s">
        <v>47</v>
      </c>
      <c r="C19" s="22">
        <v>30</v>
      </c>
      <c r="D19" s="16">
        <v>30</v>
      </c>
      <c r="E19" s="22">
        <v>14</v>
      </c>
      <c r="F19" s="22">
        <v>14</v>
      </c>
      <c r="G19" s="23">
        <v>2</v>
      </c>
      <c r="H19" s="1">
        <f t="shared" si="3"/>
        <v>0</v>
      </c>
      <c r="I19" s="78">
        <v>1</v>
      </c>
      <c r="J19">
        <f t="shared" si="4"/>
        <v>30</v>
      </c>
      <c r="L19" s="29">
        <f t="shared" si="5"/>
        <v>0</v>
      </c>
      <c r="M19" s="29">
        <f t="shared" si="6"/>
        <v>9.3333333333333339</v>
      </c>
      <c r="N19" s="29">
        <f t="shared" si="7"/>
        <v>9.3333333333333339</v>
      </c>
      <c r="O19" s="29">
        <f t="shared" si="8"/>
        <v>1.3333333333333333</v>
      </c>
      <c r="P19">
        <f t="shared" si="9"/>
        <v>14</v>
      </c>
    </row>
    <row r="20" spans="1:16" ht="19.5" thickBot="1" x14ac:dyDescent="0.3">
      <c r="A20" s="20" t="s">
        <v>48</v>
      </c>
      <c r="B20" s="21" t="s">
        <v>49</v>
      </c>
      <c r="C20" s="22">
        <v>30</v>
      </c>
      <c r="D20" s="16">
        <v>30</v>
      </c>
      <c r="E20" s="22">
        <v>15</v>
      </c>
      <c r="F20" s="22">
        <v>13</v>
      </c>
      <c r="G20" s="23">
        <v>2</v>
      </c>
      <c r="H20" s="1">
        <f t="shared" si="3"/>
        <v>0</v>
      </c>
      <c r="I20" s="78">
        <v>1</v>
      </c>
      <c r="J20">
        <f t="shared" si="4"/>
        <v>30</v>
      </c>
      <c r="L20" s="29">
        <f t="shared" si="5"/>
        <v>0</v>
      </c>
      <c r="M20" s="29">
        <f t="shared" si="6"/>
        <v>10</v>
      </c>
      <c r="N20" s="29">
        <f t="shared" si="7"/>
        <v>8.6666666666666661</v>
      </c>
      <c r="O20" s="29">
        <f t="shared" si="8"/>
        <v>1.3333333333333333</v>
      </c>
      <c r="P20">
        <f t="shared" si="9"/>
        <v>13</v>
      </c>
    </row>
    <row r="21" spans="1:16" ht="19.5" thickBot="1" x14ac:dyDescent="0.3">
      <c r="A21" s="20" t="s">
        <v>50</v>
      </c>
      <c r="B21" s="21" t="s">
        <v>51</v>
      </c>
      <c r="C21" s="22">
        <v>45</v>
      </c>
      <c r="D21" s="16">
        <v>30</v>
      </c>
      <c r="E21" s="22">
        <v>14</v>
      </c>
      <c r="F21" s="22">
        <v>14</v>
      </c>
      <c r="G21" s="23">
        <v>2</v>
      </c>
      <c r="H21" s="1">
        <f t="shared" si="3"/>
        <v>15</v>
      </c>
      <c r="I21" s="78">
        <v>1</v>
      </c>
      <c r="J21">
        <f t="shared" si="4"/>
        <v>30</v>
      </c>
      <c r="L21" s="29">
        <f t="shared" si="5"/>
        <v>0</v>
      </c>
      <c r="M21" s="29">
        <f t="shared" si="6"/>
        <v>9.3333333333333339</v>
      </c>
      <c r="N21" s="29">
        <f t="shared" si="7"/>
        <v>9.3333333333333339</v>
      </c>
      <c r="O21" s="29">
        <f t="shared" si="8"/>
        <v>1.3333333333333333</v>
      </c>
      <c r="P21">
        <f t="shared" si="9"/>
        <v>14</v>
      </c>
    </row>
    <row r="22" spans="1:16" ht="19.5" thickBot="1" x14ac:dyDescent="0.3">
      <c r="A22" s="38" t="s">
        <v>52</v>
      </c>
      <c r="B22" s="3" t="s">
        <v>53</v>
      </c>
      <c r="C22" s="22">
        <v>90</v>
      </c>
      <c r="D22" s="16">
        <f t="shared" ref="D22:D28" si="10">IF(C22&lt;=30,C22,C22/1.5)</f>
        <v>60</v>
      </c>
      <c r="E22" s="22">
        <v>14</v>
      </c>
      <c r="F22" s="22">
        <v>44</v>
      </c>
      <c r="G22" s="23">
        <v>2</v>
      </c>
      <c r="H22" s="1">
        <f t="shared" ref="H22:H44" si="11">C22-D22</f>
        <v>30</v>
      </c>
      <c r="I22" s="78">
        <v>1</v>
      </c>
      <c r="J22">
        <f t="shared" si="4"/>
        <v>60</v>
      </c>
      <c r="L22" s="29">
        <f t="shared" si="5"/>
        <v>0</v>
      </c>
      <c r="M22" s="29">
        <f t="shared" si="6"/>
        <v>9.3333333333333339</v>
      </c>
      <c r="N22" s="29">
        <f t="shared" si="7"/>
        <v>29.333333333333332</v>
      </c>
      <c r="O22" s="29">
        <f t="shared" si="8"/>
        <v>1.3333333333333333</v>
      </c>
      <c r="P22">
        <f t="shared" si="9"/>
        <v>44</v>
      </c>
    </row>
    <row r="23" spans="1:16" ht="19.5" thickBot="1" x14ac:dyDescent="0.3">
      <c r="A23" s="20" t="s">
        <v>54</v>
      </c>
      <c r="B23" s="21" t="s">
        <v>55</v>
      </c>
      <c r="C23" s="22">
        <v>40</v>
      </c>
      <c r="D23" s="16">
        <v>30</v>
      </c>
      <c r="E23" s="22">
        <v>5</v>
      </c>
      <c r="F23" s="22">
        <v>23</v>
      </c>
      <c r="G23" s="23">
        <v>2</v>
      </c>
      <c r="H23" s="1">
        <f t="shared" ref="H23:H28" si="12">C23-D23</f>
        <v>10</v>
      </c>
      <c r="I23" s="78"/>
      <c r="J23">
        <f t="shared" si="4"/>
        <v>30</v>
      </c>
      <c r="L23" s="29">
        <f t="shared" si="5"/>
        <v>0</v>
      </c>
      <c r="M23" s="29">
        <f t="shared" si="6"/>
        <v>3.3333333333333335</v>
      </c>
      <c r="N23" s="29">
        <f t="shared" si="7"/>
        <v>15.333333333333334</v>
      </c>
      <c r="O23" s="29">
        <f t="shared" si="8"/>
        <v>1.3333333333333333</v>
      </c>
      <c r="P23">
        <f t="shared" si="9"/>
        <v>23</v>
      </c>
    </row>
    <row r="24" spans="1:16" ht="19.5" hidden="1" thickBot="1" x14ac:dyDescent="0.3">
      <c r="A24" s="5"/>
      <c r="B24" s="3"/>
      <c r="C24" s="1"/>
      <c r="D24" s="16">
        <f t="shared" si="10"/>
        <v>0</v>
      </c>
      <c r="E24" s="1"/>
      <c r="F24" s="1"/>
      <c r="G24" s="1"/>
      <c r="H24" s="1">
        <f t="shared" si="12"/>
        <v>0</v>
      </c>
      <c r="I24" s="78"/>
      <c r="J24">
        <f t="shared" si="4"/>
        <v>0</v>
      </c>
    </row>
    <row r="25" spans="1:16" ht="19.5" hidden="1" thickBot="1" x14ac:dyDescent="0.3">
      <c r="A25" s="5"/>
      <c r="B25" s="3"/>
      <c r="C25" s="1"/>
      <c r="D25" s="16">
        <f t="shared" si="10"/>
        <v>0</v>
      </c>
      <c r="E25" s="1"/>
      <c r="F25" s="1"/>
      <c r="G25" s="1"/>
      <c r="H25" s="1">
        <f t="shared" si="12"/>
        <v>0</v>
      </c>
      <c r="I25" s="78"/>
      <c r="J25">
        <f t="shared" si="4"/>
        <v>0</v>
      </c>
    </row>
    <row r="26" spans="1:16" ht="19.5" hidden="1" thickBot="1" x14ac:dyDescent="0.3">
      <c r="A26" s="5"/>
      <c r="B26" s="3"/>
      <c r="C26" s="1"/>
      <c r="D26" s="16">
        <f t="shared" si="10"/>
        <v>0</v>
      </c>
      <c r="E26" s="1"/>
      <c r="F26" s="1"/>
      <c r="G26" s="1"/>
      <c r="H26" s="1">
        <f t="shared" si="12"/>
        <v>0</v>
      </c>
      <c r="I26" s="78"/>
      <c r="J26">
        <f t="shared" si="4"/>
        <v>0</v>
      </c>
    </row>
    <row r="27" spans="1:16" ht="19.5" hidden="1" thickBot="1" x14ac:dyDescent="0.3">
      <c r="A27" s="5"/>
      <c r="B27" s="3"/>
      <c r="C27" s="1"/>
      <c r="D27" s="16">
        <f t="shared" si="10"/>
        <v>0</v>
      </c>
      <c r="E27" s="1"/>
      <c r="F27" s="1"/>
      <c r="G27" s="1"/>
      <c r="H27" s="1">
        <f t="shared" si="12"/>
        <v>0</v>
      </c>
      <c r="I27" s="78"/>
      <c r="J27">
        <f t="shared" si="4"/>
        <v>0</v>
      </c>
    </row>
    <row r="28" spans="1:16" ht="19.5" hidden="1" thickBot="1" x14ac:dyDescent="0.3">
      <c r="A28" s="5"/>
      <c r="B28" s="3"/>
      <c r="C28" s="1"/>
      <c r="D28" s="16">
        <f t="shared" si="10"/>
        <v>0</v>
      </c>
      <c r="E28" s="1"/>
      <c r="F28" s="1"/>
      <c r="G28" s="1"/>
      <c r="H28" s="1">
        <f t="shared" si="12"/>
        <v>0</v>
      </c>
      <c r="I28" s="78"/>
      <c r="J28">
        <f t="shared" si="4"/>
        <v>0</v>
      </c>
    </row>
    <row r="29" spans="1:16" ht="57" thickBot="1" x14ac:dyDescent="0.3">
      <c r="A29" s="10" t="s">
        <v>26</v>
      </c>
      <c r="B29" s="11" t="s">
        <v>27</v>
      </c>
      <c r="C29" s="9">
        <f t="shared" ref="C29:H29" si="13">SUM(C30:C50)</f>
        <v>1400</v>
      </c>
      <c r="D29" s="9">
        <f t="shared" si="13"/>
        <v>930</v>
      </c>
      <c r="E29" s="9">
        <f t="shared" si="13"/>
        <v>212</v>
      </c>
      <c r="F29" s="9">
        <f t="shared" si="13"/>
        <v>672</v>
      </c>
      <c r="G29" s="9">
        <f t="shared" si="13"/>
        <v>46</v>
      </c>
      <c r="H29" s="9">
        <f t="shared" si="13"/>
        <v>470</v>
      </c>
      <c r="I29" s="79"/>
    </row>
    <row r="30" spans="1:16" ht="19.5" thickBot="1" x14ac:dyDescent="0.3">
      <c r="A30" s="20" t="s">
        <v>56</v>
      </c>
      <c r="B30" s="21" t="s">
        <v>57</v>
      </c>
      <c r="C30" s="22">
        <v>120</v>
      </c>
      <c r="D30" s="16">
        <v>75</v>
      </c>
      <c r="E30" s="22">
        <v>28</v>
      </c>
      <c r="F30" s="22">
        <v>44</v>
      </c>
      <c r="G30" s="23">
        <v>3</v>
      </c>
      <c r="H30" s="1">
        <f t="shared" si="11"/>
        <v>45</v>
      </c>
      <c r="I30" s="78"/>
      <c r="J30">
        <f t="shared" ref="J30:J50" si="14">SUM(E30:G30)</f>
        <v>75</v>
      </c>
      <c r="L30" s="29">
        <f t="shared" ref="L30" si="15">D30-J30</f>
        <v>0</v>
      </c>
      <c r="M30" s="29">
        <f t="shared" ref="M30" si="16">E30/1.5</f>
        <v>18.666666666666668</v>
      </c>
      <c r="N30" s="29">
        <f t="shared" ref="N30" si="17">F30/1.5</f>
        <v>29.333333333333332</v>
      </c>
      <c r="O30" s="29">
        <f t="shared" ref="O30" si="18">G30/1.5</f>
        <v>2</v>
      </c>
      <c r="P30">
        <f t="shared" ref="P30:P38" si="19">F30+L30</f>
        <v>44</v>
      </c>
    </row>
    <row r="31" spans="1:16" ht="19.5" thickBot="1" x14ac:dyDescent="0.3">
      <c r="A31" s="38" t="s">
        <v>58</v>
      </c>
      <c r="B31" s="3" t="s">
        <v>59</v>
      </c>
      <c r="C31" s="22">
        <v>60</v>
      </c>
      <c r="D31" s="16">
        <v>30</v>
      </c>
      <c r="E31" s="22">
        <v>14</v>
      </c>
      <c r="F31" s="22">
        <v>14</v>
      </c>
      <c r="G31" s="23">
        <v>2</v>
      </c>
      <c r="H31" s="1">
        <f t="shared" si="11"/>
        <v>30</v>
      </c>
      <c r="I31" s="78"/>
      <c r="J31">
        <f t="shared" si="14"/>
        <v>30</v>
      </c>
      <c r="L31" s="29">
        <f t="shared" ref="L31:L38" si="20">D31-J31</f>
        <v>0</v>
      </c>
      <c r="M31" s="29">
        <f t="shared" ref="M31:M38" si="21">E31/1.5</f>
        <v>9.3333333333333339</v>
      </c>
      <c r="N31" s="29">
        <f t="shared" ref="N31:N38" si="22">F31/1.5</f>
        <v>9.3333333333333339</v>
      </c>
      <c r="O31" s="29">
        <f t="shared" ref="O31:O38" si="23">G31/1.5</f>
        <v>1.3333333333333333</v>
      </c>
      <c r="P31">
        <f t="shared" si="19"/>
        <v>14</v>
      </c>
    </row>
    <row r="32" spans="1:16" ht="19.5" thickBot="1" x14ac:dyDescent="0.3">
      <c r="A32" s="20" t="s">
        <v>60</v>
      </c>
      <c r="B32" s="21" t="s">
        <v>61</v>
      </c>
      <c r="C32" s="22">
        <v>240</v>
      </c>
      <c r="D32" s="16">
        <v>150</v>
      </c>
      <c r="E32" s="22">
        <v>28</v>
      </c>
      <c r="F32" s="22">
        <v>116</v>
      </c>
      <c r="G32" s="23">
        <v>6</v>
      </c>
      <c r="H32" s="1">
        <f t="shared" ref="H32:H43" si="24">C32-D32</f>
        <v>90</v>
      </c>
      <c r="I32" s="78"/>
      <c r="J32">
        <f t="shared" ref="J32:J43" si="25">SUM(E32:G32)</f>
        <v>150</v>
      </c>
      <c r="L32" s="29">
        <f t="shared" si="20"/>
        <v>0</v>
      </c>
      <c r="M32" s="29">
        <f t="shared" si="21"/>
        <v>18.666666666666668</v>
      </c>
      <c r="N32" s="29">
        <f t="shared" si="22"/>
        <v>77.333333333333329</v>
      </c>
      <c r="O32" s="29">
        <f t="shared" si="23"/>
        <v>4</v>
      </c>
      <c r="P32">
        <f t="shared" si="19"/>
        <v>116</v>
      </c>
    </row>
    <row r="33" spans="1:16" ht="19.5" thickBot="1" x14ac:dyDescent="0.3">
      <c r="A33" s="38" t="s">
        <v>62</v>
      </c>
      <c r="B33" s="3" t="s">
        <v>63</v>
      </c>
      <c r="C33" s="22">
        <v>60</v>
      </c>
      <c r="D33" s="16">
        <v>45</v>
      </c>
      <c r="E33" s="22">
        <v>29</v>
      </c>
      <c r="F33" s="22">
        <v>14</v>
      </c>
      <c r="G33" s="23">
        <v>2</v>
      </c>
      <c r="H33" s="1">
        <f t="shared" si="24"/>
        <v>15</v>
      </c>
      <c r="I33" s="78"/>
      <c r="J33">
        <f t="shared" si="25"/>
        <v>45</v>
      </c>
      <c r="L33" s="29">
        <f t="shared" si="20"/>
        <v>0</v>
      </c>
      <c r="M33" s="29">
        <f t="shared" si="21"/>
        <v>19.333333333333332</v>
      </c>
      <c r="N33" s="29">
        <f t="shared" si="22"/>
        <v>9.3333333333333339</v>
      </c>
      <c r="O33" s="29">
        <f t="shared" si="23"/>
        <v>1.3333333333333333</v>
      </c>
      <c r="P33">
        <f t="shared" si="19"/>
        <v>14</v>
      </c>
    </row>
    <row r="34" spans="1:16" ht="19.5" thickBot="1" x14ac:dyDescent="0.3">
      <c r="A34" s="38" t="s">
        <v>64</v>
      </c>
      <c r="B34" s="3" t="s">
        <v>65</v>
      </c>
      <c r="C34" s="22">
        <v>75</v>
      </c>
      <c r="D34" s="16">
        <v>45</v>
      </c>
      <c r="E34" s="22">
        <v>28</v>
      </c>
      <c r="F34" s="22">
        <v>14</v>
      </c>
      <c r="G34" s="23">
        <v>3</v>
      </c>
      <c r="H34" s="1">
        <f t="shared" si="24"/>
        <v>30</v>
      </c>
      <c r="I34" s="78"/>
      <c r="J34">
        <f t="shared" si="25"/>
        <v>45</v>
      </c>
      <c r="L34" s="29">
        <f t="shared" si="20"/>
        <v>0</v>
      </c>
      <c r="M34" s="29">
        <f t="shared" si="21"/>
        <v>18.666666666666668</v>
      </c>
      <c r="N34" s="29">
        <f t="shared" si="22"/>
        <v>9.3333333333333339</v>
      </c>
      <c r="O34" s="29">
        <f t="shared" si="23"/>
        <v>2</v>
      </c>
      <c r="P34">
        <f t="shared" si="19"/>
        <v>14</v>
      </c>
    </row>
    <row r="35" spans="1:16" ht="19.5" thickBot="1" x14ac:dyDescent="0.3">
      <c r="A35" s="20" t="s">
        <v>66</v>
      </c>
      <c r="B35" s="21" t="s">
        <v>67</v>
      </c>
      <c r="C35" s="22">
        <v>270</v>
      </c>
      <c r="D35" s="16">
        <v>180</v>
      </c>
      <c r="E35" s="22">
        <v>28</v>
      </c>
      <c r="F35" s="22">
        <v>142</v>
      </c>
      <c r="G35" s="23">
        <v>10</v>
      </c>
      <c r="H35" s="1">
        <f t="shared" si="24"/>
        <v>90</v>
      </c>
      <c r="I35" s="78"/>
      <c r="J35">
        <f t="shared" si="25"/>
        <v>180</v>
      </c>
      <c r="L35" s="29">
        <f t="shared" si="20"/>
        <v>0</v>
      </c>
      <c r="M35" s="29">
        <f t="shared" si="21"/>
        <v>18.666666666666668</v>
      </c>
      <c r="N35" s="29">
        <f t="shared" si="22"/>
        <v>94.666666666666671</v>
      </c>
      <c r="O35" s="29">
        <f t="shared" si="23"/>
        <v>6.666666666666667</v>
      </c>
      <c r="P35">
        <f t="shared" si="19"/>
        <v>142</v>
      </c>
    </row>
    <row r="36" spans="1:16" ht="19.5" thickBot="1" x14ac:dyDescent="0.3">
      <c r="A36" s="38" t="s">
        <v>68</v>
      </c>
      <c r="B36" s="3" t="s">
        <v>69</v>
      </c>
      <c r="C36" s="22">
        <v>60</v>
      </c>
      <c r="D36" s="16">
        <v>45</v>
      </c>
      <c r="E36" s="22">
        <v>28</v>
      </c>
      <c r="F36" s="22">
        <v>15</v>
      </c>
      <c r="G36" s="23">
        <v>2</v>
      </c>
      <c r="H36" s="1">
        <f t="shared" si="24"/>
        <v>15</v>
      </c>
      <c r="I36" s="78"/>
      <c r="J36">
        <f t="shared" si="25"/>
        <v>45</v>
      </c>
      <c r="L36" s="29">
        <f t="shared" si="20"/>
        <v>0</v>
      </c>
      <c r="M36" s="29">
        <f t="shared" si="21"/>
        <v>18.666666666666668</v>
      </c>
      <c r="N36" s="29">
        <f t="shared" si="22"/>
        <v>10</v>
      </c>
      <c r="O36" s="29">
        <f t="shared" si="23"/>
        <v>1.3333333333333333</v>
      </c>
      <c r="P36">
        <f t="shared" si="19"/>
        <v>15</v>
      </c>
    </row>
    <row r="37" spans="1:16" ht="19.5" thickBot="1" x14ac:dyDescent="0.3">
      <c r="A37" s="20" t="s">
        <v>70</v>
      </c>
      <c r="B37" s="36" t="s">
        <v>71</v>
      </c>
      <c r="C37" s="22">
        <v>75</v>
      </c>
      <c r="D37" s="16">
        <v>60</v>
      </c>
      <c r="E37" s="22">
        <v>29</v>
      </c>
      <c r="F37" s="22">
        <v>28</v>
      </c>
      <c r="G37" s="23">
        <v>3</v>
      </c>
      <c r="H37" s="1">
        <f t="shared" si="24"/>
        <v>15</v>
      </c>
      <c r="I37" s="78"/>
      <c r="J37">
        <f t="shared" si="25"/>
        <v>60</v>
      </c>
      <c r="L37" s="29">
        <f t="shared" si="20"/>
        <v>0</v>
      </c>
      <c r="M37" s="29">
        <f t="shared" si="21"/>
        <v>19.333333333333332</v>
      </c>
      <c r="N37" s="29">
        <f t="shared" si="22"/>
        <v>18.666666666666668</v>
      </c>
      <c r="O37" s="29">
        <f t="shared" si="23"/>
        <v>2</v>
      </c>
      <c r="P37">
        <f t="shared" si="19"/>
        <v>28</v>
      </c>
    </row>
    <row r="38" spans="1:16" ht="19.5" thickBot="1" x14ac:dyDescent="0.3">
      <c r="A38" s="20" t="s">
        <v>72</v>
      </c>
      <c r="B38" s="21" t="s">
        <v>73</v>
      </c>
      <c r="C38" s="22">
        <v>440</v>
      </c>
      <c r="D38" s="30">
        <v>300</v>
      </c>
      <c r="E38" s="31">
        <v>0</v>
      </c>
      <c r="F38" s="32">
        <v>285</v>
      </c>
      <c r="G38" s="32">
        <v>15</v>
      </c>
      <c r="H38" s="1">
        <f t="shared" si="24"/>
        <v>140</v>
      </c>
      <c r="I38" s="78"/>
      <c r="J38">
        <f t="shared" si="25"/>
        <v>300</v>
      </c>
      <c r="L38" s="29">
        <f t="shared" si="20"/>
        <v>0</v>
      </c>
      <c r="M38" s="29">
        <f t="shared" si="21"/>
        <v>0</v>
      </c>
      <c r="N38" s="29">
        <f t="shared" si="22"/>
        <v>190</v>
      </c>
      <c r="O38" s="29">
        <f t="shared" si="23"/>
        <v>10</v>
      </c>
      <c r="P38">
        <f t="shared" si="19"/>
        <v>285</v>
      </c>
    </row>
    <row r="39" spans="1:16" ht="19.5" hidden="1" thickBot="1" x14ac:dyDescent="0.3">
      <c r="A39" s="18"/>
      <c r="B39" s="3"/>
      <c r="C39" s="1"/>
      <c r="D39" s="16">
        <f t="shared" ref="D39:D50" si="26">IF(C39&lt;=30,C39,C39/1.5)</f>
        <v>0</v>
      </c>
      <c r="E39" s="1"/>
      <c r="F39" s="1"/>
      <c r="G39" s="1"/>
      <c r="H39" s="1">
        <f t="shared" si="24"/>
        <v>0</v>
      </c>
      <c r="I39" s="78"/>
      <c r="J39">
        <f t="shared" si="25"/>
        <v>0</v>
      </c>
    </row>
    <row r="40" spans="1:16" ht="19.5" hidden="1" thickBot="1" x14ac:dyDescent="0.3">
      <c r="A40" s="18"/>
      <c r="B40" s="3"/>
      <c r="C40" s="1"/>
      <c r="D40" s="16">
        <f t="shared" si="26"/>
        <v>0</v>
      </c>
      <c r="E40" s="1"/>
      <c r="F40" s="1"/>
      <c r="G40" s="1"/>
      <c r="H40" s="1">
        <f t="shared" si="24"/>
        <v>0</v>
      </c>
      <c r="I40" s="78"/>
      <c r="J40">
        <f t="shared" si="25"/>
        <v>0</v>
      </c>
    </row>
    <row r="41" spans="1:16" ht="19.5" hidden="1" thickBot="1" x14ac:dyDescent="0.3">
      <c r="A41" s="18"/>
      <c r="B41" s="3"/>
      <c r="C41" s="1"/>
      <c r="D41" s="16">
        <f t="shared" si="26"/>
        <v>0</v>
      </c>
      <c r="E41" s="1"/>
      <c r="F41" s="1"/>
      <c r="G41" s="1"/>
      <c r="H41" s="1">
        <f t="shared" si="24"/>
        <v>0</v>
      </c>
      <c r="I41" s="78"/>
      <c r="J41">
        <f t="shared" si="25"/>
        <v>0</v>
      </c>
    </row>
    <row r="42" spans="1:16" ht="19.5" hidden="1" thickBot="1" x14ac:dyDescent="0.3">
      <c r="A42" s="18"/>
      <c r="B42" s="3"/>
      <c r="C42" s="1"/>
      <c r="D42" s="16">
        <f t="shared" si="26"/>
        <v>0</v>
      </c>
      <c r="E42" s="1"/>
      <c r="F42" s="1"/>
      <c r="G42" s="1"/>
      <c r="H42" s="1">
        <f t="shared" si="24"/>
        <v>0</v>
      </c>
      <c r="I42" s="78"/>
      <c r="J42">
        <f t="shared" si="25"/>
        <v>0</v>
      </c>
    </row>
    <row r="43" spans="1:16" ht="19.5" hidden="1" thickBot="1" x14ac:dyDescent="0.3">
      <c r="A43" s="18"/>
      <c r="B43" s="3"/>
      <c r="C43" s="1"/>
      <c r="D43" s="16">
        <f t="shared" si="26"/>
        <v>0</v>
      </c>
      <c r="E43" s="1"/>
      <c r="F43" s="1"/>
      <c r="G43" s="1"/>
      <c r="H43" s="1">
        <f t="shared" si="24"/>
        <v>0</v>
      </c>
      <c r="I43" s="78"/>
      <c r="J43">
        <f t="shared" si="25"/>
        <v>0</v>
      </c>
    </row>
    <row r="44" spans="1:16" ht="19.5" hidden="1" thickBot="1" x14ac:dyDescent="0.3">
      <c r="A44" s="2"/>
      <c r="B44" s="3"/>
      <c r="C44" s="1"/>
      <c r="D44" s="16">
        <f t="shared" si="26"/>
        <v>0</v>
      </c>
      <c r="E44" s="1"/>
      <c r="F44" s="1"/>
      <c r="G44" s="1"/>
      <c r="H44" s="1">
        <f t="shared" si="11"/>
        <v>0</v>
      </c>
      <c r="I44" s="78"/>
      <c r="J44">
        <f t="shared" si="14"/>
        <v>0</v>
      </c>
    </row>
    <row r="45" spans="1:16" ht="19.5" hidden="1" thickBot="1" x14ac:dyDescent="0.3">
      <c r="A45" s="5"/>
      <c r="B45" s="3"/>
      <c r="C45" s="1"/>
      <c r="D45" s="16">
        <f t="shared" si="26"/>
        <v>0</v>
      </c>
      <c r="E45" s="1"/>
      <c r="F45" s="1"/>
      <c r="G45" s="1"/>
      <c r="H45" s="1">
        <f t="shared" ref="H45:H50" si="27">C45-D45</f>
        <v>0</v>
      </c>
      <c r="I45" s="78"/>
      <c r="J45">
        <f t="shared" si="14"/>
        <v>0</v>
      </c>
    </row>
    <row r="46" spans="1:16" ht="19.5" hidden="1" thickBot="1" x14ac:dyDescent="0.3">
      <c r="A46" s="5"/>
      <c r="B46" s="3"/>
      <c r="C46" s="1"/>
      <c r="D46" s="16">
        <f t="shared" si="26"/>
        <v>0</v>
      </c>
      <c r="E46" s="1"/>
      <c r="F46" s="1"/>
      <c r="G46" s="1"/>
      <c r="H46" s="1">
        <f t="shared" si="27"/>
        <v>0</v>
      </c>
      <c r="I46" s="78"/>
      <c r="J46">
        <f t="shared" si="14"/>
        <v>0</v>
      </c>
    </row>
    <row r="47" spans="1:16" ht="19.5" hidden="1" thickBot="1" x14ac:dyDescent="0.3">
      <c r="A47" s="5"/>
      <c r="B47" s="3"/>
      <c r="C47" s="1"/>
      <c r="D47" s="16">
        <f t="shared" si="26"/>
        <v>0</v>
      </c>
      <c r="E47" s="1"/>
      <c r="F47" s="1"/>
      <c r="G47" s="1"/>
      <c r="H47" s="1">
        <f t="shared" si="27"/>
        <v>0</v>
      </c>
      <c r="I47" s="78"/>
      <c r="J47">
        <f t="shared" si="14"/>
        <v>0</v>
      </c>
    </row>
    <row r="48" spans="1:16" ht="19.5" hidden="1" thickBot="1" x14ac:dyDescent="0.3">
      <c r="A48" s="5"/>
      <c r="B48" s="3"/>
      <c r="C48" s="1"/>
      <c r="D48" s="16">
        <f t="shared" si="26"/>
        <v>0</v>
      </c>
      <c r="E48" s="1"/>
      <c r="F48" s="1"/>
      <c r="G48" s="1"/>
      <c r="H48" s="1">
        <f t="shared" si="27"/>
        <v>0</v>
      </c>
      <c r="I48" s="78"/>
      <c r="J48">
        <f t="shared" si="14"/>
        <v>0</v>
      </c>
    </row>
    <row r="49" spans="1:16" ht="19.5" hidden="1" thickBot="1" x14ac:dyDescent="0.3">
      <c r="A49" s="5"/>
      <c r="B49" s="3"/>
      <c r="C49" s="1"/>
      <c r="D49" s="16">
        <f t="shared" si="26"/>
        <v>0</v>
      </c>
      <c r="E49" s="1"/>
      <c r="F49" s="1"/>
      <c r="G49" s="1"/>
      <c r="H49" s="1">
        <f t="shared" si="27"/>
        <v>0</v>
      </c>
      <c r="I49" s="78"/>
      <c r="J49">
        <f t="shared" si="14"/>
        <v>0</v>
      </c>
    </row>
    <row r="50" spans="1:16" ht="19.5" hidden="1" thickBot="1" x14ac:dyDescent="0.3">
      <c r="A50" s="5"/>
      <c r="B50" s="3"/>
      <c r="C50" s="1"/>
      <c r="D50" s="16">
        <f t="shared" si="26"/>
        <v>0</v>
      </c>
      <c r="E50" s="1"/>
      <c r="F50" s="1"/>
      <c r="G50" s="1"/>
      <c r="H50" s="1">
        <f t="shared" si="27"/>
        <v>0</v>
      </c>
      <c r="I50" s="78"/>
      <c r="J50">
        <f t="shared" si="14"/>
        <v>0</v>
      </c>
    </row>
    <row r="51" spans="1:16" ht="19.5" thickBot="1" x14ac:dyDescent="0.3">
      <c r="A51" s="4"/>
      <c r="B51" s="12" t="s">
        <v>28</v>
      </c>
      <c r="C51" s="9">
        <f t="shared" ref="C51:H51" si="28">C7+C14</f>
        <v>1980</v>
      </c>
      <c r="D51" s="9">
        <f t="shared" si="28"/>
        <v>1215</v>
      </c>
      <c r="E51" s="9">
        <f t="shared" si="28"/>
        <v>423</v>
      </c>
      <c r="F51" s="9">
        <f t="shared" si="28"/>
        <v>923</v>
      </c>
      <c r="G51" s="9">
        <f t="shared" si="28"/>
        <v>79</v>
      </c>
      <c r="H51" s="9">
        <f t="shared" si="28"/>
        <v>555</v>
      </c>
      <c r="I51" s="79"/>
    </row>
    <row r="52" spans="1:16" ht="18.75" x14ac:dyDescent="0.25">
      <c r="A52" s="6"/>
    </row>
    <row r="53" spans="1:16" ht="15.75" thickBot="1" x14ac:dyDescent="0.3">
      <c r="A53" s="43" t="s">
        <v>31</v>
      </c>
      <c r="B53" s="43"/>
      <c r="C53" s="43"/>
      <c r="D53" s="43"/>
      <c r="E53" s="43"/>
      <c r="F53" s="43"/>
      <c r="G53" s="43"/>
      <c r="H53" s="43"/>
      <c r="I53" s="34"/>
    </row>
    <row r="54" spans="1:16" ht="18.75" customHeight="1" x14ac:dyDescent="0.25">
      <c r="A54" s="56" t="s">
        <v>0</v>
      </c>
      <c r="B54" s="56" t="s">
        <v>101</v>
      </c>
      <c r="C54" s="44" t="s">
        <v>2</v>
      </c>
      <c r="D54" s="45"/>
      <c r="E54" s="45"/>
      <c r="F54" s="45"/>
      <c r="G54" s="45"/>
      <c r="H54" s="46"/>
      <c r="I54" s="77"/>
    </row>
    <row r="55" spans="1:16" ht="19.5" thickBot="1" x14ac:dyDescent="0.3">
      <c r="A55" s="62"/>
      <c r="B55" s="62" t="s">
        <v>101</v>
      </c>
      <c r="C55" s="47"/>
      <c r="D55" s="48"/>
      <c r="E55" s="48"/>
      <c r="F55" s="48"/>
      <c r="G55" s="48"/>
      <c r="H55" s="49"/>
      <c r="I55" s="77"/>
    </row>
    <row r="56" spans="1:16" ht="19.5" thickBot="1" x14ac:dyDescent="0.3">
      <c r="A56" s="62"/>
      <c r="B56" s="62" t="s">
        <v>33</v>
      </c>
      <c r="C56" s="39" t="s">
        <v>34</v>
      </c>
      <c r="D56" s="51" t="s">
        <v>4</v>
      </c>
      <c r="E56" s="52"/>
      <c r="F56" s="52"/>
      <c r="G56" s="53"/>
      <c r="H56" s="39" t="s">
        <v>35</v>
      </c>
      <c r="I56" s="78"/>
    </row>
    <row r="57" spans="1:16" ht="18.75" x14ac:dyDescent="0.25">
      <c r="A57" s="62"/>
      <c r="B57" s="62"/>
      <c r="C57" s="50"/>
      <c r="D57" s="54" t="s">
        <v>3</v>
      </c>
      <c r="E57" s="39" t="s">
        <v>36</v>
      </c>
      <c r="F57" s="39" t="s">
        <v>7</v>
      </c>
      <c r="G57" s="39" t="s">
        <v>8</v>
      </c>
      <c r="H57" s="50"/>
      <c r="I57" s="78"/>
    </row>
    <row r="58" spans="1:16" ht="19.5" thickBot="1" x14ac:dyDescent="0.3">
      <c r="A58" s="63"/>
      <c r="B58" s="63"/>
      <c r="C58" s="40"/>
      <c r="D58" s="55"/>
      <c r="E58" s="40"/>
      <c r="F58" s="40" t="s">
        <v>37</v>
      </c>
      <c r="G58" s="40"/>
      <c r="H58" s="40"/>
      <c r="I58" s="78"/>
    </row>
    <row r="59" spans="1:16" ht="57" thickBot="1" x14ac:dyDescent="0.3">
      <c r="A59" s="24" t="s">
        <v>75</v>
      </c>
      <c r="B59" s="25" t="s">
        <v>76</v>
      </c>
      <c r="C59" s="26">
        <v>90</v>
      </c>
      <c r="D59" s="16">
        <v>60</v>
      </c>
      <c r="E59" s="24">
        <v>15</v>
      </c>
      <c r="F59" s="26">
        <v>42</v>
      </c>
      <c r="G59" s="26">
        <v>3</v>
      </c>
      <c r="H59" s="1">
        <f t="shared" ref="H59:H68" si="29">C59-D59</f>
        <v>30</v>
      </c>
      <c r="I59" s="78"/>
      <c r="J59">
        <f t="shared" ref="J59:J70" si="30">SUM(E59:G59)</f>
        <v>60</v>
      </c>
      <c r="L59" s="29">
        <f t="shared" ref="L59" si="31">D59-J59</f>
        <v>0</v>
      </c>
      <c r="M59" s="29">
        <f t="shared" ref="M59" si="32">E59/1.5</f>
        <v>10</v>
      </c>
      <c r="N59" s="29">
        <f t="shared" ref="N59" si="33">F59/1.5</f>
        <v>28</v>
      </c>
      <c r="O59" s="29">
        <f t="shared" ref="O59" si="34">G59/1.5</f>
        <v>2</v>
      </c>
      <c r="P59">
        <f t="shared" ref="P59:P64" si="35">F59+L59</f>
        <v>42</v>
      </c>
    </row>
    <row r="60" spans="1:16" ht="19.5" thickBot="1" x14ac:dyDescent="0.3">
      <c r="A60" s="19" t="s">
        <v>77</v>
      </c>
      <c r="B60" s="27" t="s">
        <v>78</v>
      </c>
      <c r="C60" s="16">
        <v>90</v>
      </c>
      <c r="D60" s="16">
        <v>60</v>
      </c>
      <c r="E60" s="19">
        <v>15</v>
      </c>
      <c r="F60" s="16">
        <v>42</v>
      </c>
      <c r="G60" s="16">
        <v>3</v>
      </c>
      <c r="H60" s="1">
        <f t="shared" si="29"/>
        <v>30</v>
      </c>
      <c r="I60" s="78"/>
      <c r="J60">
        <f t="shared" si="30"/>
        <v>60</v>
      </c>
      <c r="L60" s="29">
        <f t="shared" ref="L60:L64" si="36">D60-J60</f>
        <v>0</v>
      </c>
      <c r="M60" s="29">
        <f t="shared" ref="M60:M64" si="37">E60/1.5</f>
        <v>10</v>
      </c>
      <c r="N60" s="29">
        <f t="shared" ref="N60:N64" si="38">F60/1.5</f>
        <v>28</v>
      </c>
      <c r="O60" s="29">
        <f t="shared" ref="O60:O64" si="39">G60/1.5</f>
        <v>2</v>
      </c>
      <c r="P60">
        <f t="shared" si="35"/>
        <v>42</v>
      </c>
    </row>
    <row r="61" spans="1:16" ht="19.5" thickBot="1" x14ac:dyDescent="0.3">
      <c r="A61" s="19" t="s">
        <v>79</v>
      </c>
      <c r="B61" s="37" t="s">
        <v>80</v>
      </c>
      <c r="C61" s="16">
        <v>120</v>
      </c>
      <c r="D61" s="16">
        <v>45</v>
      </c>
      <c r="E61" s="19">
        <v>14</v>
      </c>
      <c r="F61" s="16">
        <v>28</v>
      </c>
      <c r="G61" s="16">
        <v>3</v>
      </c>
      <c r="H61" s="1">
        <f t="shared" si="29"/>
        <v>75</v>
      </c>
      <c r="I61" s="78"/>
      <c r="J61">
        <f t="shared" si="30"/>
        <v>45</v>
      </c>
      <c r="L61" s="29">
        <f t="shared" si="36"/>
        <v>0</v>
      </c>
      <c r="M61" s="29">
        <f t="shared" si="37"/>
        <v>9.3333333333333339</v>
      </c>
      <c r="N61" s="29">
        <f t="shared" si="38"/>
        <v>18.666666666666668</v>
      </c>
      <c r="O61" s="29">
        <f t="shared" si="39"/>
        <v>2</v>
      </c>
      <c r="P61">
        <f t="shared" si="35"/>
        <v>28</v>
      </c>
    </row>
    <row r="62" spans="1:16" ht="19.5" thickBot="1" x14ac:dyDescent="0.3">
      <c r="A62" s="19" t="s">
        <v>81</v>
      </c>
      <c r="B62" s="27" t="s">
        <v>82</v>
      </c>
      <c r="C62" s="16">
        <v>120</v>
      </c>
      <c r="D62" s="16">
        <v>75</v>
      </c>
      <c r="E62" s="19">
        <v>28</v>
      </c>
      <c r="F62" s="16">
        <v>43</v>
      </c>
      <c r="G62" s="16">
        <v>4</v>
      </c>
      <c r="H62" s="1">
        <f t="shared" si="29"/>
        <v>45</v>
      </c>
      <c r="I62" s="78"/>
      <c r="J62">
        <f t="shared" si="30"/>
        <v>75</v>
      </c>
      <c r="L62" s="29">
        <f t="shared" si="36"/>
        <v>0</v>
      </c>
      <c r="M62" s="29">
        <f t="shared" si="37"/>
        <v>18.666666666666668</v>
      </c>
      <c r="N62" s="29">
        <f t="shared" si="38"/>
        <v>28.666666666666668</v>
      </c>
      <c r="O62" s="29">
        <f t="shared" si="39"/>
        <v>2.6666666666666665</v>
      </c>
      <c r="P62">
        <f t="shared" si="35"/>
        <v>43</v>
      </c>
    </row>
    <row r="63" spans="1:16" ht="38.25" thickBot="1" x14ac:dyDescent="0.3">
      <c r="A63" s="19" t="s">
        <v>83</v>
      </c>
      <c r="B63" s="27" t="s">
        <v>84</v>
      </c>
      <c r="C63" s="16">
        <v>90</v>
      </c>
      <c r="D63" s="16">
        <v>60</v>
      </c>
      <c r="E63" s="19">
        <v>15</v>
      </c>
      <c r="F63" s="16">
        <v>43</v>
      </c>
      <c r="G63" s="16">
        <v>2</v>
      </c>
      <c r="H63" s="1">
        <f t="shared" si="29"/>
        <v>30</v>
      </c>
      <c r="I63" s="78"/>
      <c r="J63">
        <f t="shared" si="30"/>
        <v>60</v>
      </c>
      <c r="L63" s="29">
        <f t="shared" si="36"/>
        <v>0</v>
      </c>
      <c r="M63" s="29">
        <f t="shared" si="37"/>
        <v>10</v>
      </c>
      <c r="N63" s="29">
        <f t="shared" si="38"/>
        <v>28.666666666666668</v>
      </c>
      <c r="O63" s="29">
        <f t="shared" si="39"/>
        <v>1.3333333333333333</v>
      </c>
      <c r="P63">
        <f t="shared" si="35"/>
        <v>43</v>
      </c>
    </row>
    <row r="64" spans="1:16" ht="19.5" thickBot="1" x14ac:dyDescent="0.3">
      <c r="A64" s="28" t="s">
        <v>85</v>
      </c>
      <c r="B64" s="27" t="s">
        <v>86</v>
      </c>
      <c r="C64" s="16">
        <v>60</v>
      </c>
      <c r="D64" s="16">
        <v>45</v>
      </c>
      <c r="E64" s="19">
        <v>14</v>
      </c>
      <c r="F64" s="16">
        <v>28</v>
      </c>
      <c r="G64" s="16">
        <v>3</v>
      </c>
      <c r="H64" s="1">
        <f t="shared" si="29"/>
        <v>15</v>
      </c>
      <c r="I64" s="78"/>
      <c r="J64">
        <f t="shared" si="30"/>
        <v>45</v>
      </c>
      <c r="L64" s="29">
        <f t="shared" si="36"/>
        <v>0</v>
      </c>
      <c r="M64" s="29">
        <f t="shared" si="37"/>
        <v>9.3333333333333339</v>
      </c>
      <c r="N64" s="29">
        <f t="shared" si="38"/>
        <v>18.666666666666668</v>
      </c>
      <c r="O64" s="29">
        <f t="shared" si="39"/>
        <v>2</v>
      </c>
      <c r="P64">
        <f t="shared" si="35"/>
        <v>28</v>
      </c>
    </row>
    <row r="65" spans="1:10" ht="19.5" hidden="1" thickBot="1" x14ac:dyDescent="0.3">
      <c r="A65" s="18"/>
      <c r="B65" s="3"/>
      <c r="C65" s="1"/>
      <c r="D65" s="16">
        <f t="shared" ref="D65:D70" si="40">IF(C65&lt;=30,C65,C65/1.5)</f>
        <v>0</v>
      </c>
      <c r="E65" s="1"/>
      <c r="F65" s="1"/>
      <c r="G65" s="1"/>
      <c r="H65" s="1">
        <f t="shared" si="29"/>
        <v>0</v>
      </c>
      <c r="I65" s="78"/>
      <c r="J65">
        <f t="shared" si="30"/>
        <v>0</v>
      </c>
    </row>
    <row r="66" spans="1:10" ht="19.5" hidden="1" thickBot="1" x14ac:dyDescent="0.3">
      <c r="A66" s="18"/>
      <c r="B66" s="3"/>
      <c r="C66" s="1"/>
      <c r="D66" s="16">
        <f t="shared" si="40"/>
        <v>0</v>
      </c>
      <c r="E66" s="1"/>
      <c r="F66" s="1"/>
      <c r="G66" s="1"/>
      <c r="H66" s="1">
        <f t="shared" si="29"/>
        <v>0</v>
      </c>
      <c r="I66" s="78"/>
      <c r="J66">
        <f t="shared" si="30"/>
        <v>0</v>
      </c>
    </row>
    <row r="67" spans="1:10" ht="19.5" hidden="1" thickBot="1" x14ac:dyDescent="0.3">
      <c r="A67" s="18"/>
      <c r="B67" s="3"/>
      <c r="C67" s="1"/>
      <c r="D67" s="16">
        <f t="shared" si="40"/>
        <v>0</v>
      </c>
      <c r="E67" s="1"/>
      <c r="F67" s="1"/>
      <c r="G67" s="1"/>
      <c r="H67" s="1">
        <f t="shared" si="29"/>
        <v>0</v>
      </c>
      <c r="I67" s="78"/>
      <c r="J67">
        <f t="shared" si="30"/>
        <v>0</v>
      </c>
    </row>
    <row r="68" spans="1:10" ht="19.5" hidden="1" thickBot="1" x14ac:dyDescent="0.3">
      <c r="A68" s="18"/>
      <c r="B68" s="3"/>
      <c r="C68" s="1"/>
      <c r="D68" s="16">
        <f t="shared" si="40"/>
        <v>0</v>
      </c>
      <c r="E68" s="1"/>
      <c r="F68" s="1"/>
      <c r="G68" s="1"/>
      <c r="H68" s="1">
        <f t="shared" si="29"/>
        <v>0</v>
      </c>
      <c r="I68" s="78"/>
      <c r="J68">
        <f t="shared" si="30"/>
        <v>0</v>
      </c>
    </row>
    <row r="69" spans="1:10" ht="19.5" hidden="1" thickBot="1" x14ac:dyDescent="0.3">
      <c r="A69" s="5"/>
      <c r="B69" s="3"/>
      <c r="C69" s="1"/>
      <c r="D69" s="16">
        <f t="shared" si="40"/>
        <v>0</v>
      </c>
      <c r="E69" s="1"/>
      <c r="F69" s="1"/>
      <c r="G69" s="1"/>
      <c r="H69" s="1">
        <f t="shared" ref="H69:H70" si="41">C69-D69</f>
        <v>0</v>
      </c>
      <c r="I69" s="78"/>
      <c r="J69">
        <f t="shared" si="30"/>
        <v>0</v>
      </c>
    </row>
    <row r="70" spans="1:10" ht="19.5" hidden="1" thickBot="1" x14ac:dyDescent="0.3">
      <c r="A70" s="5"/>
      <c r="B70" s="3"/>
      <c r="C70" s="1"/>
      <c r="D70" s="16">
        <f t="shared" si="40"/>
        <v>0</v>
      </c>
      <c r="E70" s="1"/>
      <c r="F70" s="1"/>
      <c r="G70" s="1"/>
      <c r="H70" s="1">
        <f t="shared" si="41"/>
        <v>0</v>
      </c>
      <c r="I70" s="78"/>
      <c r="J70">
        <f t="shared" si="30"/>
        <v>0</v>
      </c>
    </row>
    <row r="71" spans="1:10" ht="19.5" thickBot="1" x14ac:dyDescent="0.3">
      <c r="A71" s="13"/>
      <c r="B71" s="9" t="s">
        <v>28</v>
      </c>
      <c r="C71" s="9">
        <f t="shared" ref="C71:H71" si="42">SUM(C59:C70)</f>
        <v>570</v>
      </c>
      <c r="D71" s="9">
        <f t="shared" si="42"/>
        <v>345</v>
      </c>
      <c r="E71" s="9">
        <f t="shared" si="42"/>
        <v>101</v>
      </c>
      <c r="F71" s="9">
        <f t="shared" si="42"/>
        <v>226</v>
      </c>
      <c r="G71" s="9">
        <f t="shared" si="42"/>
        <v>18</v>
      </c>
      <c r="H71" s="9">
        <f t="shared" si="42"/>
        <v>225</v>
      </c>
      <c r="I71" s="79"/>
    </row>
    <row r="72" spans="1:10" x14ac:dyDescent="0.25">
      <c r="C72">
        <f>SUM(C7,C14,C71)</f>
        <v>2550</v>
      </c>
      <c r="D72">
        <f t="shared" ref="D72:H72" si="43">SUM(D7,D14,D71)</f>
        <v>1560</v>
      </c>
      <c r="E72">
        <f t="shared" si="43"/>
        <v>524</v>
      </c>
      <c r="F72">
        <f t="shared" si="43"/>
        <v>1149</v>
      </c>
      <c r="G72">
        <f t="shared" si="43"/>
        <v>97</v>
      </c>
      <c r="H72">
        <f t="shared" si="43"/>
        <v>780</v>
      </c>
    </row>
  </sheetData>
  <mergeCells count="23">
    <mergeCell ref="H4:H6"/>
    <mergeCell ref="D5:D6"/>
    <mergeCell ref="C4:C6"/>
    <mergeCell ref="E5:E6"/>
    <mergeCell ref="F57:F58"/>
    <mergeCell ref="B54:B58"/>
    <mergeCell ref="A54:A58"/>
    <mergeCell ref="F5:F6"/>
    <mergeCell ref="G5:G6"/>
    <mergeCell ref="G57:G58"/>
    <mergeCell ref="A1:H1"/>
    <mergeCell ref="A2:H2"/>
    <mergeCell ref="A53:H53"/>
    <mergeCell ref="C54:H55"/>
    <mergeCell ref="C56:C58"/>
    <mergeCell ref="D56:G56"/>
    <mergeCell ref="H56:H58"/>
    <mergeCell ref="D57:D58"/>
    <mergeCell ref="E57:E58"/>
    <mergeCell ref="A3:A6"/>
    <mergeCell ref="B3:B6"/>
    <mergeCell ref="C3:H3"/>
    <mergeCell ref="D4:G4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8"/>
  <sheetViews>
    <sheetView tabSelected="1" topLeftCell="A48" zoomScale="85" zoomScaleNormal="85" workbookViewId="0">
      <selection activeCell="B3" sqref="B3:H68"/>
    </sheetView>
  </sheetViews>
  <sheetFormatPr defaultRowHeight="15" x14ac:dyDescent="0.25"/>
  <cols>
    <col min="3" max="3" width="16.5703125" customWidth="1"/>
    <col min="4" max="4" width="36" customWidth="1"/>
    <col min="5" max="5" width="12.5703125" bestFit="1" customWidth="1"/>
    <col min="259" max="259" width="16.5703125" customWidth="1"/>
    <col min="260" max="260" width="30.28515625" customWidth="1"/>
    <col min="261" max="261" width="12.5703125" bestFit="1" customWidth="1"/>
    <col min="515" max="515" width="16.5703125" customWidth="1"/>
    <col min="516" max="516" width="30.28515625" customWidth="1"/>
    <col min="517" max="517" width="12.5703125" bestFit="1" customWidth="1"/>
    <col min="771" max="771" width="16.5703125" customWidth="1"/>
    <col min="772" max="772" width="30.28515625" customWidth="1"/>
    <col min="773" max="773" width="12.5703125" bestFit="1" customWidth="1"/>
    <col min="1027" max="1027" width="16.5703125" customWidth="1"/>
    <col min="1028" max="1028" width="30.28515625" customWidth="1"/>
    <col min="1029" max="1029" width="12.5703125" bestFit="1" customWidth="1"/>
    <col min="1283" max="1283" width="16.5703125" customWidth="1"/>
    <col min="1284" max="1284" width="30.28515625" customWidth="1"/>
    <col min="1285" max="1285" width="12.5703125" bestFit="1" customWidth="1"/>
    <col min="1539" max="1539" width="16.5703125" customWidth="1"/>
    <col min="1540" max="1540" width="30.28515625" customWidth="1"/>
    <col min="1541" max="1541" width="12.5703125" bestFit="1" customWidth="1"/>
    <col min="1795" max="1795" width="16.5703125" customWidth="1"/>
    <col min="1796" max="1796" width="30.28515625" customWidth="1"/>
    <col min="1797" max="1797" width="12.5703125" bestFit="1" customWidth="1"/>
    <col min="2051" max="2051" width="16.5703125" customWidth="1"/>
    <col min="2052" max="2052" width="30.28515625" customWidth="1"/>
    <col min="2053" max="2053" width="12.5703125" bestFit="1" customWidth="1"/>
    <col min="2307" max="2307" width="16.5703125" customWidth="1"/>
    <col min="2308" max="2308" width="30.28515625" customWidth="1"/>
    <col min="2309" max="2309" width="12.5703125" bestFit="1" customWidth="1"/>
    <col min="2563" max="2563" width="16.5703125" customWidth="1"/>
    <col min="2564" max="2564" width="30.28515625" customWidth="1"/>
    <col min="2565" max="2565" width="12.5703125" bestFit="1" customWidth="1"/>
    <col min="2819" max="2819" width="16.5703125" customWidth="1"/>
    <col min="2820" max="2820" width="30.28515625" customWidth="1"/>
    <col min="2821" max="2821" width="12.5703125" bestFit="1" customWidth="1"/>
    <col min="3075" max="3075" width="16.5703125" customWidth="1"/>
    <col min="3076" max="3076" width="30.28515625" customWidth="1"/>
    <col min="3077" max="3077" width="12.5703125" bestFit="1" customWidth="1"/>
    <col min="3331" max="3331" width="16.5703125" customWidth="1"/>
    <col min="3332" max="3332" width="30.28515625" customWidth="1"/>
    <col min="3333" max="3333" width="12.5703125" bestFit="1" customWidth="1"/>
    <col min="3587" max="3587" width="16.5703125" customWidth="1"/>
    <col min="3588" max="3588" width="30.28515625" customWidth="1"/>
    <col min="3589" max="3589" width="12.5703125" bestFit="1" customWidth="1"/>
    <col min="3843" max="3843" width="16.5703125" customWidth="1"/>
    <col min="3844" max="3844" width="30.28515625" customWidth="1"/>
    <col min="3845" max="3845" width="12.5703125" bestFit="1" customWidth="1"/>
    <col min="4099" max="4099" width="16.5703125" customWidth="1"/>
    <col min="4100" max="4100" width="30.28515625" customWidth="1"/>
    <col min="4101" max="4101" width="12.5703125" bestFit="1" customWidth="1"/>
    <col min="4355" max="4355" width="16.5703125" customWidth="1"/>
    <col min="4356" max="4356" width="30.28515625" customWidth="1"/>
    <col min="4357" max="4357" width="12.5703125" bestFit="1" customWidth="1"/>
    <col min="4611" max="4611" width="16.5703125" customWidth="1"/>
    <col min="4612" max="4612" width="30.28515625" customWidth="1"/>
    <col min="4613" max="4613" width="12.5703125" bestFit="1" customWidth="1"/>
    <col min="4867" max="4867" width="16.5703125" customWidth="1"/>
    <col min="4868" max="4868" width="30.28515625" customWidth="1"/>
    <col min="4869" max="4869" width="12.5703125" bestFit="1" customWidth="1"/>
    <col min="5123" max="5123" width="16.5703125" customWidth="1"/>
    <col min="5124" max="5124" width="30.28515625" customWidth="1"/>
    <col min="5125" max="5125" width="12.5703125" bestFit="1" customWidth="1"/>
    <col min="5379" max="5379" width="16.5703125" customWidth="1"/>
    <col min="5380" max="5380" width="30.28515625" customWidth="1"/>
    <col min="5381" max="5381" width="12.5703125" bestFit="1" customWidth="1"/>
    <col min="5635" max="5635" width="16.5703125" customWidth="1"/>
    <col min="5636" max="5636" width="30.28515625" customWidth="1"/>
    <col min="5637" max="5637" width="12.5703125" bestFit="1" customWidth="1"/>
    <col min="5891" max="5891" width="16.5703125" customWidth="1"/>
    <col min="5892" max="5892" width="30.28515625" customWidth="1"/>
    <col min="5893" max="5893" width="12.5703125" bestFit="1" customWidth="1"/>
    <col min="6147" max="6147" width="16.5703125" customWidth="1"/>
    <col min="6148" max="6148" width="30.28515625" customWidth="1"/>
    <col min="6149" max="6149" width="12.5703125" bestFit="1" customWidth="1"/>
    <col min="6403" max="6403" width="16.5703125" customWidth="1"/>
    <col min="6404" max="6404" width="30.28515625" customWidth="1"/>
    <col min="6405" max="6405" width="12.5703125" bestFit="1" customWidth="1"/>
    <col min="6659" max="6659" width="16.5703125" customWidth="1"/>
    <col min="6660" max="6660" width="30.28515625" customWidth="1"/>
    <col min="6661" max="6661" width="12.5703125" bestFit="1" customWidth="1"/>
    <col min="6915" max="6915" width="16.5703125" customWidth="1"/>
    <col min="6916" max="6916" width="30.28515625" customWidth="1"/>
    <col min="6917" max="6917" width="12.5703125" bestFit="1" customWidth="1"/>
    <col min="7171" max="7171" width="16.5703125" customWidth="1"/>
    <col min="7172" max="7172" width="30.28515625" customWidth="1"/>
    <col min="7173" max="7173" width="12.5703125" bestFit="1" customWidth="1"/>
    <col min="7427" max="7427" width="16.5703125" customWidth="1"/>
    <col min="7428" max="7428" width="30.28515625" customWidth="1"/>
    <col min="7429" max="7429" width="12.5703125" bestFit="1" customWidth="1"/>
    <col min="7683" max="7683" width="16.5703125" customWidth="1"/>
    <col min="7684" max="7684" width="30.28515625" customWidth="1"/>
    <col min="7685" max="7685" width="12.5703125" bestFit="1" customWidth="1"/>
    <col min="7939" max="7939" width="16.5703125" customWidth="1"/>
    <col min="7940" max="7940" width="30.28515625" customWidth="1"/>
    <col min="7941" max="7941" width="12.5703125" bestFit="1" customWidth="1"/>
    <col min="8195" max="8195" width="16.5703125" customWidth="1"/>
    <col min="8196" max="8196" width="30.28515625" customWidth="1"/>
    <col min="8197" max="8197" width="12.5703125" bestFit="1" customWidth="1"/>
    <col min="8451" max="8451" width="16.5703125" customWidth="1"/>
    <col min="8452" max="8452" width="30.28515625" customWidth="1"/>
    <col min="8453" max="8453" width="12.5703125" bestFit="1" customWidth="1"/>
    <col min="8707" max="8707" width="16.5703125" customWidth="1"/>
    <col min="8708" max="8708" width="30.28515625" customWidth="1"/>
    <col min="8709" max="8709" width="12.5703125" bestFit="1" customWidth="1"/>
    <col min="8963" max="8963" width="16.5703125" customWidth="1"/>
    <col min="8964" max="8964" width="30.28515625" customWidth="1"/>
    <col min="8965" max="8965" width="12.5703125" bestFit="1" customWidth="1"/>
    <col min="9219" max="9219" width="16.5703125" customWidth="1"/>
    <col min="9220" max="9220" width="30.28515625" customWidth="1"/>
    <col min="9221" max="9221" width="12.5703125" bestFit="1" customWidth="1"/>
    <col min="9475" max="9475" width="16.5703125" customWidth="1"/>
    <col min="9476" max="9476" width="30.28515625" customWidth="1"/>
    <col min="9477" max="9477" width="12.5703125" bestFit="1" customWidth="1"/>
    <col min="9731" max="9731" width="16.5703125" customWidth="1"/>
    <col min="9732" max="9732" width="30.28515625" customWidth="1"/>
    <col min="9733" max="9733" width="12.5703125" bestFit="1" customWidth="1"/>
    <col min="9987" max="9987" width="16.5703125" customWidth="1"/>
    <col min="9988" max="9988" width="30.28515625" customWidth="1"/>
    <col min="9989" max="9989" width="12.5703125" bestFit="1" customWidth="1"/>
    <col min="10243" max="10243" width="16.5703125" customWidth="1"/>
    <col min="10244" max="10244" width="30.28515625" customWidth="1"/>
    <col min="10245" max="10245" width="12.5703125" bestFit="1" customWidth="1"/>
    <col min="10499" max="10499" width="16.5703125" customWidth="1"/>
    <col min="10500" max="10500" width="30.28515625" customWidth="1"/>
    <col min="10501" max="10501" width="12.5703125" bestFit="1" customWidth="1"/>
    <col min="10755" max="10755" width="16.5703125" customWidth="1"/>
    <col min="10756" max="10756" width="30.28515625" customWidth="1"/>
    <col min="10757" max="10757" width="12.5703125" bestFit="1" customWidth="1"/>
    <col min="11011" max="11011" width="16.5703125" customWidth="1"/>
    <col min="11012" max="11012" width="30.28515625" customWidth="1"/>
    <col min="11013" max="11013" width="12.5703125" bestFit="1" customWidth="1"/>
    <col min="11267" max="11267" width="16.5703125" customWidth="1"/>
    <col min="11268" max="11268" width="30.28515625" customWidth="1"/>
    <col min="11269" max="11269" width="12.5703125" bestFit="1" customWidth="1"/>
    <col min="11523" max="11523" width="16.5703125" customWidth="1"/>
    <col min="11524" max="11524" width="30.28515625" customWidth="1"/>
    <col min="11525" max="11525" width="12.5703125" bestFit="1" customWidth="1"/>
    <col min="11779" max="11779" width="16.5703125" customWidth="1"/>
    <col min="11780" max="11780" width="30.28515625" customWidth="1"/>
    <col min="11781" max="11781" width="12.5703125" bestFit="1" customWidth="1"/>
    <col min="12035" max="12035" width="16.5703125" customWidth="1"/>
    <col min="12036" max="12036" width="30.28515625" customWidth="1"/>
    <col min="12037" max="12037" width="12.5703125" bestFit="1" customWidth="1"/>
    <col min="12291" max="12291" width="16.5703125" customWidth="1"/>
    <col min="12292" max="12292" width="30.28515625" customWidth="1"/>
    <col min="12293" max="12293" width="12.5703125" bestFit="1" customWidth="1"/>
    <col min="12547" max="12547" width="16.5703125" customWidth="1"/>
    <col min="12548" max="12548" width="30.28515625" customWidth="1"/>
    <col min="12549" max="12549" width="12.5703125" bestFit="1" customWidth="1"/>
    <col min="12803" max="12803" width="16.5703125" customWidth="1"/>
    <col min="12804" max="12804" width="30.28515625" customWidth="1"/>
    <col min="12805" max="12805" width="12.5703125" bestFit="1" customWidth="1"/>
    <col min="13059" max="13059" width="16.5703125" customWidth="1"/>
    <col min="13060" max="13060" width="30.28515625" customWidth="1"/>
    <col min="13061" max="13061" width="12.5703125" bestFit="1" customWidth="1"/>
    <col min="13315" max="13315" width="16.5703125" customWidth="1"/>
    <col min="13316" max="13316" width="30.28515625" customWidth="1"/>
    <col min="13317" max="13317" width="12.5703125" bestFit="1" customWidth="1"/>
    <col min="13571" max="13571" width="16.5703125" customWidth="1"/>
    <col min="13572" max="13572" width="30.28515625" customWidth="1"/>
    <col min="13573" max="13573" width="12.5703125" bestFit="1" customWidth="1"/>
    <col min="13827" max="13827" width="16.5703125" customWidth="1"/>
    <col min="13828" max="13828" width="30.28515625" customWidth="1"/>
    <col min="13829" max="13829" width="12.5703125" bestFit="1" customWidth="1"/>
    <col min="14083" max="14083" width="16.5703125" customWidth="1"/>
    <col min="14084" max="14084" width="30.28515625" customWidth="1"/>
    <col min="14085" max="14085" width="12.5703125" bestFit="1" customWidth="1"/>
    <col min="14339" max="14339" width="16.5703125" customWidth="1"/>
    <col min="14340" max="14340" width="30.28515625" customWidth="1"/>
    <col min="14341" max="14341" width="12.5703125" bestFit="1" customWidth="1"/>
    <col min="14595" max="14595" width="16.5703125" customWidth="1"/>
    <col min="14596" max="14596" width="30.28515625" customWidth="1"/>
    <col min="14597" max="14597" width="12.5703125" bestFit="1" customWidth="1"/>
    <col min="14851" max="14851" width="16.5703125" customWidth="1"/>
    <col min="14852" max="14852" width="30.28515625" customWidth="1"/>
    <col min="14853" max="14853" width="12.5703125" bestFit="1" customWidth="1"/>
    <col min="15107" max="15107" width="16.5703125" customWidth="1"/>
    <col min="15108" max="15108" width="30.28515625" customWidth="1"/>
    <col min="15109" max="15109" width="12.5703125" bestFit="1" customWidth="1"/>
    <col min="15363" max="15363" width="16.5703125" customWidth="1"/>
    <col min="15364" max="15364" width="30.28515625" customWidth="1"/>
    <col min="15365" max="15365" width="12.5703125" bestFit="1" customWidth="1"/>
    <col min="15619" max="15619" width="16.5703125" customWidth="1"/>
    <col min="15620" max="15620" width="30.28515625" customWidth="1"/>
    <col min="15621" max="15621" width="12.5703125" bestFit="1" customWidth="1"/>
    <col min="15875" max="15875" width="16.5703125" customWidth="1"/>
    <col min="15876" max="15876" width="30.28515625" customWidth="1"/>
    <col min="15877" max="15877" width="12.5703125" bestFit="1" customWidth="1"/>
    <col min="16131" max="16131" width="16.5703125" customWidth="1"/>
    <col min="16132" max="16132" width="30.28515625" customWidth="1"/>
    <col min="16133" max="16133" width="12.5703125" bestFit="1" customWidth="1"/>
  </cols>
  <sheetData>
    <row r="2" spans="2:12" ht="15.75" thickBot="1" x14ac:dyDescent="0.3"/>
    <row r="3" spans="2:12" ht="49.5" customHeight="1" x14ac:dyDescent="0.25">
      <c r="B3" s="56" t="s">
        <v>87</v>
      </c>
      <c r="C3" s="56" t="s">
        <v>0</v>
      </c>
      <c r="D3" s="56" t="s">
        <v>1</v>
      </c>
      <c r="E3" s="56" t="s">
        <v>88</v>
      </c>
      <c r="F3" s="56" t="s">
        <v>5</v>
      </c>
      <c r="G3" s="56" t="s">
        <v>34</v>
      </c>
      <c r="H3" s="56" t="s">
        <v>89</v>
      </c>
    </row>
    <row r="4" spans="2:12" ht="9" customHeight="1" thickBot="1" x14ac:dyDescent="0.3">
      <c r="B4" s="58"/>
      <c r="C4" s="58" t="s">
        <v>32</v>
      </c>
      <c r="D4" s="58"/>
      <c r="E4" s="58"/>
      <c r="F4" s="63"/>
      <c r="G4" s="58"/>
      <c r="H4" s="58"/>
    </row>
    <row r="5" spans="2:12" ht="19.5" thickBot="1" x14ac:dyDescent="0.3">
      <c r="B5" s="64" t="s">
        <v>90</v>
      </c>
      <c r="C5" s="65"/>
      <c r="D5" s="66"/>
      <c r="E5" s="35">
        <f>SUM(E7:E18)</f>
        <v>435</v>
      </c>
      <c r="F5" s="35">
        <f>SUM(F7:F18)</f>
        <v>115</v>
      </c>
      <c r="G5" s="35">
        <f>E5+F5</f>
        <v>550</v>
      </c>
      <c r="H5" s="67"/>
    </row>
    <row r="6" spans="2:12" ht="19.5" thickBot="1" x14ac:dyDescent="0.3">
      <c r="B6" s="64" t="s">
        <v>91</v>
      </c>
      <c r="C6" s="65"/>
      <c r="D6" s="66"/>
      <c r="E6" s="68"/>
      <c r="F6" s="1"/>
      <c r="G6" s="1"/>
      <c r="H6" s="1"/>
      <c r="J6">
        <f>SUM(E7:E18)</f>
        <v>435</v>
      </c>
      <c r="K6">
        <f>SUM(F7:F18)</f>
        <v>115</v>
      </c>
      <c r="L6">
        <f>SUM(G7:G18)</f>
        <v>0</v>
      </c>
    </row>
    <row r="7" spans="2:12" ht="19.5" thickBot="1" x14ac:dyDescent="0.3">
      <c r="B7" s="33">
        <v>1</v>
      </c>
      <c r="C7" s="1"/>
      <c r="D7" s="69" t="s">
        <v>99</v>
      </c>
      <c r="E7" s="1">
        <v>30</v>
      </c>
      <c r="F7" s="68"/>
      <c r="G7" s="68"/>
      <c r="H7" s="68"/>
    </row>
    <row r="8" spans="2:12" ht="19.5" thickBot="1" x14ac:dyDescent="0.3">
      <c r="B8" s="33">
        <f>B7+1</f>
        <v>2</v>
      </c>
      <c r="C8" s="1"/>
      <c r="D8" s="69" t="s">
        <v>100</v>
      </c>
      <c r="E8" s="1">
        <v>60</v>
      </c>
      <c r="F8" s="1"/>
      <c r="G8" s="1"/>
      <c r="H8" s="1"/>
    </row>
    <row r="9" spans="2:12" ht="19.5" thickBot="1" x14ac:dyDescent="0.3">
      <c r="B9" s="33">
        <f t="shared" ref="B9:B18" si="0">B8+1</f>
        <v>3</v>
      </c>
      <c r="C9" s="1"/>
      <c r="D9" s="69" t="s">
        <v>12</v>
      </c>
      <c r="E9" s="1">
        <v>30</v>
      </c>
      <c r="F9" s="1"/>
      <c r="G9" s="1"/>
      <c r="H9" s="1"/>
    </row>
    <row r="10" spans="2:12" ht="19.5" thickBot="1" x14ac:dyDescent="0.3">
      <c r="B10" s="33">
        <f t="shared" si="0"/>
        <v>4</v>
      </c>
      <c r="C10" s="1"/>
      <c r="D10" s="70" t="s">
        <v>41</v>
      </c>
      <c r="E10" s="1">
        <v>30</v>
      </c>
      <c r="F10" s="1"/>
      <c r="G10" s="1"/>
      <c r="H10" s="1"/>
    </row>
    <row r="11" spans="2:12" ht="19.5" thickBot="1" x14ac:dyDescent="0.3">
      <c r="B11" s="33">
        <f t="shared" si="0"/>
        <v>5</v>
      </c>
      <c r="C11" s="1"/>
      <c r="D11" s="11" t="s">
        <v>43</v>
      </c>
      <c r="E11" s="1">
        <v>45</v>
      </c>
      <c r="F11" s="1">
        <v>30</v>
      </c>
      <c r="G11" s="1"/>
      <c r="H11" s="1"/>
    </row>
    <row r="12" spans="2:12" ht="19.5" thickBot="1" x14ac:dyDescent="0.3">
      <c r="B12" s="33">
        <f t="shared" si="0"/>
        <v>6</v>
      </c>
      <c r="C12" s="1"/>
      <c r="D12" s="71" t="s">
        <v>45</v>
      </c>
      <c r="E12" s="1">
        <v>30</v>
      </c>
      <c r="F12" s="1"/>
      <c r="G12" s="1"/>
      <c r="H12" s="1"/>
    </row>
    <row r="13" spans="2:12" ht="19.5" thickBot="1" x14ac:dyDescent="0.3">
      <c r="B13" s="33">
        <f t="shared" si="0"/>
        <v>7</v>
      </c>
      <c r="C13" s="1"/>
      <c r="D13" s="71" t="s">
        <v>47</v>
      </c>
      <c r="E13" s="1">
        <v>30</v>
      </c>
      <c r="F13" s="1"/>
      <c r="G13" s="1"/>
      <c r="H13" s="1"/>
    </row>
    <row r="14" spans="2:12" ht="19.5" thickBot="1" x14ac:dyDescent="0.3">
      <c r="B14" s="33">
        <f t="shared" si="0"/>
        <v>8</v>
      </c>
      <c r="C14" s="1"/>
      <c r="D14" s="71" t="s">
        <v>49</v>
      </c>
      <c r="E14" s="1">
        <v>30</v>
      </c>
      <c r="F14" s="1"/>
      <c r="G14" s="1"/>
      <c r="H14" s="1"/>
    </row>
    <row r="15" spans="2:12" ht="19.5" thickBot="1" x14ac:dyDescent="0.3">
      <c r="B15" s="33">
        <f t="shared" si="0"/>
        <v>9</v>
      </c>
      <c r="C15" s="1"/>
      <c r="D15" s="71" t="s">
        <v>51</v>
      </c>
      <c r="E15" s="1">
        <v>30</v>
      </c>
      <c r="F15" s="1">
        <v>15</v>
      </c>
      <c r="G15" s="1"/>
      <c r="H15" s="1"/>
    </row>
    <row r="16" spans="2:12" ht="19.5" thickBot="1" x14ac:dyDescent="0.3">
      <c r="B16" s="33">
        <f t="shared" si="0"/>
        <v>10</v>
      </c>
      <c r="C16" s="1"/>
      <c r="D16" s="71" t="s">
        <v>53</v>
      </c>
      <c r="E16" s="1">
        <v>60</v>
      </c>
      <c r="F16" s="1">
        <v>30</v>
      </c>
      <c r="G16" s="1"/>
      <c r="H16" s="1"/>
    </row>
    <row r="17" spans="2:12" ht="19.5" thickBot="1" x14ac:dyDescent="0.3">
      <c r="B17" s="33">
        <f t="shared" si="0"/>
        <v>11</v>
      </c>
      <c r="C17" s="1"/>
      <c r="D17" s="71" t="s">
        <v>55</v>
      </c>
      <c r="E17" s="1">
        <v>30</v>
      </c>
      <c r="F17" s="1">
        <v>10</v>
      </c>
      <c r="G17" s="1"/>
      <c r="H17" s="1"/>
    </row>
    <row r="18" spans="2:12" ht="19.5" thickBot="1" x14ac:dyDescent="0.3">
      <c r="B18" s="33">
        <f t="shared" si="0"/>
        <v>12</v>
      </c>
      <c r="C18" s="1"/>
      <c r="D18" s="71" t="s">
        <v>59</v>
      </c>
      <c r="E18" s="1">
        <v>30</v>
      </c>
      <c r="F18" s="1">
        <v>30</v>
      </c>
      <c r="G18" s="1"/>
      <c r="H18" s="1"/>
    </row>
    <row r="19" spans="2:12" ht="19.5" thickBot="1" x14ac:dyDescent="0.3">
      <c r="B19" s="64" t="s">
        <v>92</v>
      </c>
      <c r="C19" s="65"/>
      <c r="D19" s="66"/>
      <c r="E19" s="68">
        <v>0</v>
      </c>
      <c r="F19" s="1"/>
      <c r="G19" s="1"/>
      <c r="H19" s="1"/>
    </row>
    <row r="20" spans="2:12" ht="19.5" thickBot="1" x14ac:dyDescent="0.3">
      <c r="B20" s="64" t="s">
        <v>93</v>
      </c>
      <c r="C20" s="65"/>
      <c r="D20" s="66"/>
      <c r="E20" s="35">
        <f>SUM(E22:E30)+SUM(E32:E35)</f>
        <v>435</v>
      </c>
      <c r="F20" s="35">
        <f>SUM(F22:F30)+SUM(F32:F35)</f>
        <v>255</v>
      </c>
      <c r="G20" s="35">
        <f>E20+F20</f>
        <v>690</v>
      </c>
      <c r="H20" s="35"/>
    </row>
    <row r="21" spans="2:12" ht="19.5" thickBot="1" x14ac:dyDescent="0.3">
      <c r="B21" s="64" t="s">
        <v>91</v>
      </c>
      <c r="C21" s="65"/>
      <c r="D21" s="66"/>
      <c r="E21" s="35"/>
      <c r="F21" s="35"/>
      <c r="G21" s="35"/>
      <c r="H21" s="35"/>
      <c r="J21">
        <f>SUM(E22:E30)+SUM(E32:E35)</f>
        <v>435</v>
      </c>
      <c r="K21">
        <f>SUM(F22:F30)+SUM(F32:F35)</f>
        <v>255</v>
      </c>
      <c r="L21">
        <f>SUM(G22:G30)+SUM(G32:G35)</f>
        <v>0</v>
      </c>
    </row>
    <row r="22" spans="2:12" ht="19.5" thickBot="1" x14ac:dyDescent="0.3">
      <c r="B22" s="33">
        <v>1</v>
      </c>
      <c r="C22" s="1"/>
      <c r="D22" s="69" t="s">
        <v>94</v>
      </c>
      <c r="E22" s="1">
        <v>30</v>
      </c>
      <c r="F22" s="1"/>
      <c r="G22" s="1"/>
      <c r="H22" s="1"/>
    </row>
    <row r="23" spans="2:12" ht="19.5" thickBot="1" x14ac:dyDescent="0.3">
      <c r="B23" s="33">
        <v>2</v>
      </c>
      <c r="C23" s="1"/>
      <c r="D23" s="69" t="s">
        <v>95</v>
      </c>
      <c r="E23" s="1">
        <v>15</v>
      </c>
      <c r="F23" s="1"/>
      <c r="G23" s="1"/>
      <c r="H23" s="1"/>
    </row>
    <row r="24" spans="2:12" ht="19.5" thickBot="1" x14ac:dyDescent="0.3">
      <c r="B24" s="33">
        <v>3</v>
      </c>
      <c r="C24" s="72"/>
      <c r="D24" s="21" t="s">
        <v>61</v>
      </c>
      <c r="E24" s="1">
        <v>150</v>
      </c>
      <c r="F24" s="1">
        <v>90</v>
      </c>
      <c r="G24" s="1"/>
      <c r="H24" s="1"/>
    </row>
    <row r="25" spans="2:12" ht="19.5" thickBot="1" x14ac:dyDescent="0.3">
      <c r="B25" s="33">
        <v>4</v>
      </c>
      <c r="C25" s="1"/>
      <c r="D25" s="71" t="s">
        <v>63</v>
      </c>
      <c r="E25" s="1">
        <v>45</v>
      </c>
      <c r="F25" s="1">
        <v>15</v>
      </c>
      <c r="G25" s="1"/>
      <c r="H25" s="1"/>
    </row>
    <row r="26" spans="2:12" ht="19.5" thickBot="1" x14ac:dyDescent="0.3">
      <c r="B26" s="33">
        <v>5</v>
      </c>
      <c r="C26" s="1"/>
      <c r="D26" s="11" t="s">
        <v>65</v>
      </c>
      <c r="E26" s="1">
        <v>45</v>
      </c>
      <c r="F26" s="1">
        <v>30</v>
      </c>
      <c r="G26" s="1"/>
      <c r="H26" s="1"/>
    </row>
    <row r="27" spans="2:12" ht="19.5" thickBot="1" x14ac:dyDescent="0.3">
      <c r="B27" s="33">
        <v>6</v>
      </c>
      <c r="C27" s="1"/>
      <c r="D27" s="3" t="s">
        <v>69</v>
      </c>
      <c r="E27" s="1">
        <v>45</v>
      </c>
      <c r="F27" s="1">
        <v>15</v>
      </c>
      <c r="G27" s="1"/>
      <c r="H27" s="1"/>
    </row>
    <row r="28" spans="2:12" ht="19.5" thickBot="1" x14ac:dyDescent="0.3">
      <c r="B28" s="33">
        <v>7</v>
      </c>
      <c r="C28" s="1"/>
      <c r="D28" s="71"/>
      <c r="E28" s="1"/>
      <c r="F28" s="1"/>
      <c r="G28" s="1"/>
      <c r="H28" s="1"/>
    </row>
    <row r="29" spans="2:12" ht="19.5" thickBot="1" x14ac:dyDescent="0.3">
      <c r="B29" s="33">
        <v>8</v>
      </c>
      <c r="C29" s="1"/>
      <c r="D29" s="73"/>
      <c r="E29" s="74"/>
      <c r="F29" s="1"/>
      <c r="G29" s="1"/>
      <c r="H29" s="1"/>
    </row>
    <row r="30" spans="2:12" ht="19.5" thickBot="1" x14ac:dyDescent="0.3">
      <c r="B30" s="33">
        <v>9</v>
      </c>
      <c r="C30" s="1"/>
      <c r="D30" s="71"/>
      <c r="E30" s="1"/>
      <c r="F30" s="1"/>
      <c r="G30" s="1"/>
      <c r="H30" s="1"/>
    </row>
    <row r="31" spans="2:12" ht="19.5" thickBot="1" x14ac:dyDescent="0.3">
      <c r="B31" s="64" t="s">
        <v>92</v>
      </c>
      <c r="C31" s="65"/>
      <c r="D31" s="66"/>
      <c r="E31" s="1"/>
      <c r="F31" s="1"/>
      <c r="G31" s="1"/>
      <c r="H31" s="1"/>
    </row>
    <row r="32" spans="2:12" ht="19.5" thickBot="1" x14ac:dyDescent="0.3">
      <c r="B32" s="33">
        <v>10</v>
      </c>
      <c r="C32" s="1"/>
      <c r="D32" s="27" t="s">
        <v>78</v>
      </c>
      <c r="E32" s="1">
        <v>60</v>
      </c>
      <c r="F32" s="1">
        <v>30</v>
      </c>
      <c r="G32" s="1"/>
      <c r="H32" s="1"/>
    </row>
    <row r="33" spans="2:12" ht="19.5" thickBot="1" x14ac:dyDescent="0.3">
      <c r="B33" s="33">
        <v>11</v>
      </c>
      <c r="C33" s="1"/>
      <c r="D33" s="81" t="s">
        <v>80</v>
      </c>
      <c r="E33" s="1">
        <v>45</v>
      </c>
      <c r="F33" s="1">
        <v>75</v>
      </c>
      <c r="G33" s="1"/>
      <c r="H33" s="1"/>
    </row>
    <row r="34" spans="2:12" ht="19.5" thickBot="1" x14ac:dyDescent="0.3">
      <c r="B34" s="33">
        <v>12</v>
      </c>
      <c r="C34" s="1"/>
      <c r="D34" s="27"/>
      <c r="E34" s="1"/>
      <c r="F34" s="1"/>
      <c r="G34" s="1"/>
      <c r="H34" s="1"/>
    </row>
    <row r="35" spans="2:12" ht="19.5" thickBot="1" x14ac:dyDescent="0.3">
      <c r="B35" s="33">
        <v>13</v>
      </c>
      <c r="C35" s="1"/>
      <c r="D35" s="81"/>
      <c r="E35" s="1"/>
      <c r="F35" s="1"/>
      <c r="G35" s="1"/>
      <c r="H35" s="1"/>
    </row>
    <row r="36" spans="2:12" ht="19.5" thickBot="1" x14ac:dyDescent="0.3">
      <c r="B36" s="64" t="s">
        <v>96</v>
      </c>
      <c r="C36" s="65"/>
      <c r="D36" s="66"/>
      <c r="E36" s="35">
        <f>SUM(E38:E46)+SUM(E48:E51)</f>
        <v>450</v>
      </c>
      <c r="F36" s="35">
        <f>SUM(F38:F46)+SUM(F48:F51)</f>
        <v>225</v>
      </c>
      <c r="G36" s="35">
        <f>E36+F36</f>
        <v>675</v>
      </c>
      <c r="H36" s="35"/>
    </row>
    <row r="37" spans="2:12" ht="19.5" thickBot="1" x14ac:dyDescent="0.3">
      <c r="B37" s="64" t="s">
        <v>91</v>
      </c>
      <c r="C37" s="65"/>
      <c r="D37" s="66"/>
      <c r="E37" s="35"/>
      <c r="F37" s="35"/>
      <c r="G37" s="35"/>
      <c r="H37" s="35"/>
      <c r="J37">
        <f>SUM(E38:E46)+SUM(E48:E51)</f>
        <v>450</v>
      </c>
      <c r="K37">
        <f>SUM(F38:F46)+SUM(F48:F51)</f>
        <v>225</v>
      </c>
      <c r="L37">
        <f>SUM(G38:G46)+SUM(G48:G51)</f>
        <v>0</v>
      </c>
    </row>
    <row r="38" spans="2:12" ht="19.5" thickBot="1" x14ac:dyDescent="0.3">
      <c r="B38" s="33">
        <v>1</v>
      </c>
      <c r="C38" s="1"/>
      <c r="D38" s="3" t="s">
        <v>57</v>
      </c>
      <c r="E38" s="1">
        <v>75</v>
      </c>
      <c r="F38" s="1">
        <v>45</v>
      </c>
      <c r="G38" s="1"/>
      <c r="H38" s="1"/>
    </row>
    <row r="39" spans="2:12" ht="19.5" thickBot="1" x14ac:dyDescent="0.3">
      <c r="B39" s="33">
        <v>2</v>
      </c>
      <c r="C39" s="1"/>
      <c r="D39" s="21" t="s">
        <v>67</v>
      </c>
      <c r="E39" s="1">
        <v>180</v>
      </c>
      <c r="F39" s="1">
        <v>90</v>
      </c>
      <c r="G39" s="1"/>
      <c r="H39" s="1"/>
    </row>
    <row r="40" spans="2:12" ht="19.5" thickBot="1" x14ac:dyDescent="0.3">
      <c r="B40" s="33">
        <v>3</v>
      </c>
      <c r="C40" s="1"/>
      <c r="D40" s="82" t="s">
        <v>71</v>
      </c>
      <c r="E40" s="1">
        <v>60</v>
      </c>
      <c r="F40" s="1">
        <v>15</v>
      </c>
      <c r="G40" s="1"/>
      <c r="H40" s="1"/>
    </row>
    <row r="41" spans="2:12" ht="19.5" thickBot="1" x14ac:dyDescent="0.3">
      <c r="B41" s="33">
        <v>4</v>
      </c>
      <c r="C41" s="1"/>
      <c r="D41" s="82"/>
      <c r="E41" s="1"/>
      <c r="F41" s="1"/>
      <c r="G41" s="1"/>
      <c r="H41" s="1"/>
    </row>
    <row r="42" spans="2:12" ht="19.5" thickBot="1" x14ac:dyDescent="0.3">
      <c r="B42" s="33">
        <v>5</v>
      </c>
      <c r="C42" s="1"/>
      <c r="D42" s="1"/>
      <c r="E42" s="1"/>
      <c r="F42" s="1"/>
      <c r="G42" s="1"/>
      <c r="H42" s="1"/>
    </row>
    <row r="43" spans="2:12" ht="19.5" thickBot="1" x14ac:dyDescent="0.3">
      <c r="B43" s="33">
        <v>6</v>
      </c>
      <c r="C43" s="1"/>
      <c r="D43" s="1"/>
      <c r="E43" s="1"/>
      <c r="F43" s="1"/>
      <c r="G43" s="1"/>
      <c r="H43" s="1"/>
    </row>
    <row r="44" spans="2:12" ht="19.5" thickBot="1" x14ac:dyDescent="0.3">
      <c r="B44" s="33">
        <v>7</v>
      </c>
      <c r="C44" s="1"/>
      <c r="D44" s="1"/>
      <c r="E44" s="1"/>
      <c r="F44" s="1"/>
      <c r="G44" s="1"/>
      <c r="H44" s="1"/>
    </row>
    <row r="45" spans="2:12" ht="19.5" thickBot="1" x14ac:dyDescent="0.3">
      <c r="B45" s="33">
        <v>8</v>
      </c>
      <c r="C45" s="1"/>
      <c r="D45" s="1"/>
      <c r="E45" s="1"/>
      <c r="F45" s="1"/>
      <c r="G45" s="1"/>
      <c r="H45" s="1"/>
    </row>
    <row r="46" spans="2:12" ht="19.5" thickBot="1" x14ac:dyDescent="0.3">
      <c r="B46" s="33">
        <v>9</v>
      </c>
      <c r="C46" s="1"/>
      <c r="D46" s="1"/>
      <c r="E46" s="1"/>
      <c r="F46" s="1"/>
      <c r="G46" s="1"/>
      <c r="H46" s="1"/>
    </row>
    <row r="47" spans="2:12" ht="19.5" thickBot="1" x14ac:dyDescent="0.3">
      <c r="B47" s="64" t="s">
        <v>92</v>
      </c>
      <c r="C47" s="65"/>
      <c r="D47" s="66"/>
      <c r="E47" s="1"/>
      <c r="F47" s="1"/>
      <c r="G47" s="1"/>
      <c r="H47" s="1"/>
    </row>
    <row r="48" spans="2:12" ht="19.5" thickBot="1" x14ac:dyDescent="0.3">
      <c r="B48" s="33">
        <v>10</v>
      </c>
      <c r="C48" s="1"/>
      <c r="D48" s="27" t="s">
        <v>82</v>
      </c>
      <c r="E48" s="1">
        <v>75</v>
      </c>
      <c r="F48" s="1">
        <v>45</v>
      </c>
      <c r="G48" s="1"/>
      <c r="H48" s="1"/>
    </row>
    <row r="49" spans="2:12" ht="19.5" thickBot="1" x14ac:dyDescent="0.3">
      <c r="B49" s="33">
        <v>11</v>
      </c>
      <c r="C49" s="1"/>
      <c r="D49" s="27" t="s">
        <v>84</v>
      </c>
      <c r="E49" s="1">
        <v>60</v>
      </c>
      <c r="F49" s="1">
        <v>30</v>
      </c>
      <c r="G49" s="1"/>
      <c r="H49" s="1"/>
    </row>
    <row r="50" spans="2:12" ht="19.5" thickBot="1" x14ac:dyDescent="0.3">
      <c r="B50" s="33">
        <v>12</v>
      </c>
      <c r="C50" s="1"/>
      <c r="D50" s="27"/>
      <c r="E50" s="1"/>
      <c r="F50" s="1"/>
      <c r="G50" s="1"/>
      <c r="H50" s="1"/>
    </row>
    <row r="51" spans="2:12" ht="19.5" thickBot="1" x14ac:dyDescent="0.3">
      <c r="B51" s="33">
        <v>13</v>
      </c>
      <c r="C51" s="1"/>
      <c r="D51" s="1"/>
      <c r="E51" s="1"/>
      <c r="F51" s="1"/>
      <c r="G51" s="1"/>
      <c r="H51" s="1"/>
    </row>
    <row r="52" spans="2:12" ht="19.5" thickBot="1" x14ac:dyDescent="0.3">
      <c r="B52" s="64" t="s">
        <v>97</v>
      </c>
      <c r="C52" s="65"/>
      <c r="D52" s="66"/>
      <c r="E52" s="35">
        <f>SUM(E54:E62)+SUM(E64:E67)</f>
        <v>450</v>
      </c>
      <c r="F52" s="35">
        <f>SUM(F54:F62)+SUM(F64:F67)</f>
        <v>45</v>
      </c>
      <c r="G52" s="35">
        <f>E52+F52</f>
        <v>495</v>
      </c>
      <c r="H52" s="35"/>
    </row>
    <row r="53" spans="2:12" ht="19.5" thickBot="1" x14ac:dyDescent="0.3">
      <c r="B53" s="64" t="s">
        <v>91</v>
      </c>
      <c r="C53" s="65"/>
      <c r="D53" s="66"/>
      <c r="E53" s="35"/>
      <c r="F53" s="35"/>
      <c r="G53" s="35"/>
      <c r="H53" s="35"/>
      <c r="J53">
        <f>SUM(E54:E62)+SUM(E64:E67)</f>
        <v>450</v>
      </c>
      <c r="K53">
        <f>SUM(F54:F62)+SUM(F64:F67)</f>
        <v>45</v>
      </c>
      <c r="L53">
        <f>SUM(G54:G62)+SUM(G64:G67)</f>
        <v>0</v>
      </c>
    </row>
    <row r="54" spans="2:12" ht="38.25" thickBot="1" x14ac:dyDescent="0.3">
      <c r="B54" s="33">
        <v>1</v>
      </c>
      <c r="C54" s="1"/>
      <c r="D54" s="3" t="s">
        <v>17</v>
      </c>
      <c r="E54" s="1">
        <v>45</v>
      </c>
      <c r="F54" s="1"/>
      <c r="G54" s="1"/>
      <c r="H54" s="1"/>
    </row>
    <row r="55" spans="2:12" ht="19.5" thickBot="1" x14ac:dyDescent="0.3">
      <c r="B55" s="33">
        <v>2</v>
      </c>
      <c r="C55" s="1"/>
      <c r="D55" s="21" t="s">
        <v>73</v>
      </c>
      <c r="E55" s="1">
        <v>300</v>
      </c>
      <c r="F55" s="1"/>
      <c r="G55" s="1"/>
      <c r="H55" s="1"/>
    </row>
    <row r="56" spans="2:12" ht="19.5" thickBot="1" x14ac:dyDescent="0.3">
      <c r="B56" s="33">
        <v>3</v>
      </c>
      <c r="C56" s="1"/>
      <c r="D56" s="71"/>
      <c r="E56" s="1"/>
      <c r="F56" s="1"/>
      <c r="G56" s="1"/>
      <c r="H56" s="1"/>
    </row>
    <row r="57" spans="2:12" ht="19.5" thickBot="1" x14ac:dyDescent="0.3">
      <c r="B57" s="33">
        <v>4</v>
      </c>
      <c r="C57" s="1"/>
      <c r="D57" s="71"/>
      <c r="E57" s="1"/>
      <c r="F57" s="1"/>
      <c r="G57" s="1"/>
      <c r="H57" s="1"/>
    </row>
    <row r="58" spans="2:12" ht="19.5" thickBot="1" x14ac:dyDescent="0.3">
      <c r="B58" s="33">
        <v>5</v>
      </c>
      <c r="C58" s="1"/>
      <c r="D58" s="1"/>
      <c r="E58" s="1"/>
      <c r="F58" s="1"/>
      <c r="G58" s="1"/>
      <c r="H58" s="1"/>
    </row>
    <row r="59" spans="2:12" ht="19.5" thickBot="1" x14ac:dyDescent="0.3">
      <c r="B59" s="33">
        <v>6</v>
      </c>
      <c r="C59" s="1"/>
      <c r="D59" s="1"/>
      <c r="E59" s="1"/>
      <c r="F59" s="1"/>
      <c r="G59" s="1"/>
      <c r="H59" s="1"/>
    </row>
    <row r="60" spans="2:12" ht="19.5" thickBot="1" x14ac:dyDescent="0.3">
      <c r="B60" s="33">
        <v>7</v>
      </c>
      <c r="C60" s="1"/>
      <c r="D60" s="21"/>
      <c r="E60" s="1"/>
      <c r="F60" s="1"/>
      <c r="G60" s="1"/>
      <c r="H60" s="1"/>
    </row>
    <row r="61" spans="2:12" ht="19.5" thickBot="1" x14ac:dyDescent="0.3">
      <c r="B61" s="33">
        <v>8</v>
      </c>
      <c r="C61" s="1"/>
      <c r="D61" s="1"/>
      <c r="E61" s="1"/>
      <c r="F61" s="1"/>
      <c r="G61" s="1"/>
      <c r="H61" s="1"/>
    </row>
    <row r="62" spans="2:12" ht="19.5" thickBot="1" x14ac:dyDescent="0.3">
      <c r="B62" s="33">
        <v>9</v>
      </c>
      <c r="C62" s="1"/>
      <c r="D62" s="1"/>
      <c r="E62" s="1"/>
      <c r="F62" s="1"/>
      <c r="G62" s="1"/>
      <c r="H62" s="1"/>
    </row>
    <row r="63" spans="2:12" ht="19.5" thickBot="1" x14ac:dyDescent="0.3">
      <c r="B63" s="64" t="s">
        <v>92</v>
      </c>
      <c r="C63" s="65"/>
      <c r="D63" s="66"/>
      <c r="E63" s="1"/>
      <c r="F63" s="1"/>
      <c r="G63" s="1"/>
      <c r="H63" s="1"/>
    </row>
    <row r="64" spans="2:12" ht="38.25" thickBot="1" x14ac:dyDescent="0.3">
      <c r="B64" s="33">
        <v>10</v>
      </c>
      <c r="C64" s="1"/>
      <c r="D64" s="25" t="s">
        <v>76</v>
      </c>
      <c r="E64" s="1">
        <v>60</v>
      </c>
      <c r="F64" s="1">
        <v>30</v>
      </c>
      <c r="G64" s="1"/>
      <c r="H64" s="1"/>
    </row>
    <row r="65" spans="2:8" ht="19.5" thickBot="1" x14ac:dyDescent="0.3">
      <c r="B65" s="33">
        <v>11</v>
      </c>
      <c r="C65" s="1"/>
      <c r="D65" s="27" t="s">
        <v>86</v>
      </c>
      <c r="E65" s="1">
        <v>45</v>
      </c>
      <c r="F65" s="1">
        <v>15</v>
      </c>
      <c r="G65" s="1"/>
      <c r="H65" s="1"/>
    </row>
    <row r="66" spans="2:8" ht="19.5" thickBot="1" x14ac:dyDescent="0.3">
      <c r="B66" s="33">
        <v>12</v>
      </c>
      <c r="C66" s="1"/>
      <c r="D66" s="1"/>
      <c r="E66" s="1"/>
      <c r="F66" s="1"/>
      <c r="G66" s="1"/>
      <c r="H66" s="1"/>
    </row>
    <row r="67" spans="2:8" ht="19.5" thickBot="1" x14ac:dyDescent="0.3">
      <c r="B67" s="33">
        <v>13</v>
      </c>
      <c r="C67" s="1"/>
      <c r="D67" s="1"/>
      <c r="E67" s="1"/>
      <c r="F67" s="1"/>
      <c r="G67" s="1"/>
      <c r="H67" s="1"/>
    </row>
    <row r="68" spans="2:8" ht="19.5" thickBot="1" x14ac:dyDescent="0.3">
      <c r="B68" s="59" t="s">
        <v>98</v>
      </c>
      <c r="C68" s="60"/>
      <c r="D68" s="61"/>
      <c r="E68" s="35">
        <f>E5+E20+E36+E52</f>
        <v>1770</v>
      </c>
      <c r="F68" s="35">
        <f>F5+F20+F36+F52</f>
        <v>640</v>
      </c>
      <c r="G68" s="35">
        <f>G5+G20+G36+G52</f>
        <v>2410</v>
      </c>
      <c r="H68" s="35"/>
    </row>
  </sheetData>
  <mergeCells count="20">
    <mergeCell ref="B68:D68"/>
    <mergeCell ref="B63:D63"/>
    <mergeCell ref="B31:D31"/>
    <mergeCell ref="B36:D36"/>
    <mergeCell ref="B37:D37"/>
    <mergeCell ref="B47:D47"/>
    <mergeCell ref="B52:D52"/>
    <mergeCell ref="B53:D53"/>
    <mergeCell ref="H3:H4"/>
    <mergeCell ref="B5:D5"/>
    <mergeCell ref="B6:D6"/>
    <mergeCell ref="B19:D19"/>
    <mergeCell ref="B20:D20"/>
    <mergeCell ref="B21:D21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phan bo thoi gian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THU</cp:lastModifiedBy>
  <cp:lastPrinted>2015-06-13T03:14:28Z</cp:lastPrinted>
  <dcterms:created xsi:type="dcterms:W3CDTF">2015-06-12T14:00:58Z</dcterms:created>
  <dcterms:modified xsi:type="dcterms:W3CDTF">2015-06-17T12:36:25Z</dcterms:modified>
</cp:coreProperties>
</file>